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64" yWindow="-108" windowWidth="23256" windowHeight="10104"/>
  </bookViews>
  <sheets>
    <sheet name="Zakup-2023" sheetId="3" r:id="rId1"/>
    <sheet name="Sp. I" sheetId="15" r:id="rId2"/>
    <sheet name="Sp. II" sheetId="13" r:id="rId3"/>
    <sheet name="Sp. III" sheetId="16" r:id="rId4"/>
    <sheet name="Sp. IV" sheetId="17" r:id="rId5"/>
    <sheet name="Sp. V" sheetId="18" r:id="rId6"/>
    <sheet name="Sp. VI" sheetId="19" r:id="rId7"/>
    <sheet name="Sp. VII" sheetId="21" r:id="rId8"/>
    <sheet name="Sp. VIII" sheetId="20" r:id="rId9"/>
    <sheet name="Sp. IX" sheetId="22" r:id="rId10"/>
    <sheet name="Sp. X" sheetId="23" r:id="rId11"/>
    <sheet name="Sp. XI" sheetId="24" r:id="rId12"/>
    <sheet name="Sp. XII" sheetId="25" r:id="rId13"/>
    <sheet name="Arkusz2" sheetId="12" r:id="rId14"/>
  </sheets>
  <calcPr calcId="145621"/>
</workbook>
</file>

<file path=xl/calcChain.xml><?xml version="1.0" encoding="utf-8"?>
<calcChain xmlns="http://schemas.openxmlformats.org/spreadsheetml/2006/main">
  <c r="G18" i="25" l="1"/>
  <c r="G14" i="25"/>
  <c r="G15" i="25"/>
  <c r="G16" i="25"/>
  <c r="G17" i="25"/>
  <c r="G12" i="25"/>
  <c r="S73" i="3"/>
  <c r="R73" i="3"/>
  <c r="O73" i="3"/>
  <c r="N73" i="3"/>
  <c r="J73" i="3"/>
  <c r="L73" i="3"/>
  <c r="L65" i="3"/>
  <c r="L66" i="3"/>
  <c r="L67" i="3"/>
  <c r="L68" i="3"/>
  <c r="L69" i="3"/>
  <c r="L70" i="3"/>
  <c r="L71" i="3"/>
  <c r="L72" i="3"/>
  <c r="L64" i="3"/>
  <c r="J62" i="3" l="1"/>
  <c r="S62" i="3" s="1"/>
  <c r="R62" i="3"/>
  <c r="L61" i="3"/>
  <c r="L60" i="3"/>
  <c r="G13" i="24"/>
  <c r="G12" i="24"/>
  <c r="L62" i="3" l="1"/>
  <c r="O62" i="3" s="1"/>
  <c r="N62" i="3"/>
  <c r="G17" i="23"/>
  <c r="G13" i="23"/>
  <c r="G14" i="23"/>
  <c r="G15" i="23"/>
  <c r="G16" i="23"/>
  <c r="G19" i="23"/>
  <c r="G12" i="23"/>
  <c r="R58" i="3"/>
  <c r="J58" i="3"/>
  <c r="N58" i="3" s="1"/>
  <c r="L53" i="3"/>
  <c r="L54" i="3"/>
  <c r="L55" i="3"/>
  <c r="L56" i="3"/>
  <c r="L57" i="3"/>
  <c r="L52" i="3"/>
  <c r="L58" i="3" l="1"/>
  <c r="O58" i="3" s="1"/>
  <c r="S58" i="3"/>
  <c r="L49" i="3"/>
  <c r="L50" i="3" s="1"/>
  <c r="J50" i="3"/>
  <c r="N50" i="3" s="1"/>
  <c r="R50" i="3"/>
  <c r="O50" i="3" l="1"/>
  <c r="S50" i="3"/>
  <c r="R47" i="3"/>
  <c r="L46" i="3"/>
  <c r="L45" i="3"/>
  <c r="L44" i="3"/>
  <c r="L43" i="3"/>
  <c r="J47" i="3"/>
  <c r="N47" i="3" s="1"/>
  <c r="L47" i="3" l="1"/>
  <c r="O47" i="3" s="1"/>
  <c r="S47" i="3"/>
  <c r="G16" i="20"/>
  <c r="L40" i="3"/>
  <c r="J41" i="3"/>
  <c r="R34" i="3" l="1"/>
  <c r="G17" i="21" l="1"/>
  <c r="G13" i="21"/>
  <c r="G14" i="21"/>
  <c r="G15" i="21"/>
  <c r="S41" i="3"/>
  <c r="R41" i="3"/>
  <c r="N41" i="3"/>
  <c r="L39" i="3"/>
  <c r="L38" i="3"/>
  <c r="L37" i="3"/>
  <c r="L36" i="3"/>
  <c r="L41" i="3" l="1"/>
  <c r="O41" i="3" s="1"/>
  <c r="R29" i="3"/>
  <c r="J34" i="3"/>
  <c r="L33" i="3"/>
  <c r="L34" i="3" s="1"/>
  <c r="O34" i="3" s="1"/>
  <c r="N34" i="3" l="1"/>
  <c r="S34" i="3"/>
  <c r="L28" i="3"/>
  <c r="G19" i="18" l="1"/>
  <c r="G15" i="18"/>
  <c r="G14" i="18"/>
  <c r="G13" i="18"/>
  <c r="G12" i="18"/>
  <c r="L25" i="3"/>
  <c r="L26" i="3"/>
  <c r="L27" i="3"/>
  <c r="L24" i="3"/>
  <c r="J29" i="3"/>
  <c r="L29" i="3" l="1"/>
  <c r="O29" i="3" s="1"/>
  <c r="N29" i="3"/>
  <c r="S29" i="3"/>
  <c r="G17" i="18"/>
  <c r="G17" i="16"/>
  <c r="G19" i="16"/>
  <c r="G13" i="16"/>
  <c r="G14" i="16"/>
  <c r="G15" i="16"/>
  <c r="G12" i="16"/>
  <c r="J21" i="3"/>
  <c r="S21" i="3" s="1"/>
  <c r="R21" i="3"/>
  <c r="L17" i="3"/>
  <c r="L18" i="3"/>
  <c r="L19" i="3"/>
  <c r="L20" i="3"/>
  <c r="L16" i="3"/>
  <c r="L21" i="3" l="1"/>
  <c r="O21" i="3" s="1"/>
  <c r="N21" i="3"/>
  <c r="G17" i="13"/>
  <c r="G13" i="13"/>
  <c r="G14" i="13"/>
  <c r="G15" i="13"/>
  <c r="G16" i="13"/>
  <c r="G19" i="13"/>
  <c r="G12" i="13"/>
  <c r="J14" i="3"/>
  <c r="S14" i="3" s="1"/>
  <c r="R14" i="3"/>
  <c r="L13" i="3"/>
  <c r="L12" i="3"/>
  <c r="L11" i="3"/>
  <c r="L10" i="3"/>
  <c r="L9" i="3"/>
  <c r="L8" i="3"/>
  <c r="L14" i="3" l="1"/>
  <c r="O14" i="3" s="1"/>
  <c r="N14" i="3"/>
  <c r="G17" i="15" l="1"/>
  <c r="G13" i="15"/>
  <c r="G14" i="15"/>
  <c r="G15" i="15"/>
  <c r="G12" i="15"/>
  <c r="L2" i="3"/>
  <c r="L3" i="3"/>
  <c r="L4" i="3"/>
  <c r="J6" i="3" l="1"/>
  <c r="S6" i="3" s="1"/>
  <c r="G12" i="22" l="1"/>
  <c r="G14" i="22" s="1"/>
  <c r="G13" i="20" l="1"/>
  <c r="G14" i="20"/>
  <c r="G15" i="20"/>
  <c r="G12" i="20"/>
  <c r="G18" i="20" l="1"/>
  <c r="G12" i="21"/>
  <c r="G12" i="19" l="1"/>
  <c r="R6" i="3" l="1"/>
  <c r="L5" i="3"/>
  <c r="L6" i="3" l="1"/>
  <c r="O6" i="3" s="1"/>
  <c r="N6" i="3"/>
</calcChain>
</file>

<file path=xl/sharedStrings.xml><?xml version="1.0" encoding="utf-8"?>
<sst xmlns="http://schemas.openxmlformats.org/spreadsheetml/2006/main" count="626" uniqueCount="80">
  <si>
    <t>C33S020602</t>
  </si>
  <si>
    <t>C33S020603</t>
  </si>
  <si>
    <t>C33S020604</t>
  </si>
  <si>
    <t>Dostawca</t>
  </si>
  <si>
    <t>Data zakupu</t>
  </si>
  <si>
    <t>Symbol</t>
  </si>
  <si>
    <t>Nazwa</t>
  </si>
  <si>
    <t>Symbol dostawcy</t>
  </si>
  <si>
    <t>Ilość</t>
  </si>
  <si>
    <t>J.m.</t>
  </si>
  <si>
    <t>Netto</t>
  </si>
  <si>
    <t>Wartość</t>
  </si>
  <si>
    <t>FOREVER</t>
  </si>
  <si>
    <t>szt.</t>
  </si>
  <si>
    <t>EPSON C3500 INK (C)</t>
  </si>
  <si>
    <t>Ink cartridge for EPSON TM-C3500 CYAN</t>
  </si>
  <si>
    <t>EPSON C3500 INK (K)</t>
  </si>
  <si>
    <t>EPSON C3500 INK (M)</t>
  </si>
  <si>
    <t>Ink cartridge for EPSON TM-C3500 MAGENTA</t>
  </si>
  <si>
    <t>EPSON C3500 INK (Y)</t>
  </si>
  <si>
    <t>Ink cartridge for EPSON TM-C3500 YELLOW</t>
  </si>
  <si>
    <t>dok_NrPelny</t>
  </si>
  <si>
    <t>B.Należny</t>
  </si>
  <si>
    <t>B.Otrzymany</t>
  </si>
  <si>
    <t>EUR-Netto</t>
  </si>
  <si>
    <t>EUR-Wart</t>
  </si>
  <si>
    <t>kurs wyliczony</t>
  </si>
  <si>
    <t>YKPOLAND</t>
  </si>
  <si>
    <t>Jm</t>
  </si>
  <si>
    <t>Kontrahent</t>
  </si>
  <si>
    <t>Bonus</t>
  </si>
  <si>
    <t>Sprzedaż wg kontrahentów i asortymentu</t>
  </si>
  <si>
    <t>Od lutego 2021 przyjmuję bonus w wysokości 25% a nie wyliczam</t>
  </si>
  <si>
    <t>Jeżeli sprzedajemy komuś z upustem to ja i tak przyjmuję wysokość bonusa 25%</t>
  </si>
  <si>
    <t>Przy sprzedaży z upustem subiekt wskazuje marżę ujemną a jak dodamy 25% bonusu to wyjdzie wtedy marża właściwa.</t>
  </si>
  <si>
    <t>Zmiana wyliczania bonusu.</t>
  </si>
  <si>
    <t>Koszt</t>
  </si>
  <si>
    <t>Wyliczam teraz 25% od kosztu (wartość zakupu) bo to jest zakup po cenie end user</t>
  </si>
  <si>
    <t>Mirek dla wstępnego wyliczenia marży ma przyjmować koszt (wartość zakupu) wynikający z zestawień pomnożony o bonus czyli 25%,</t>
  </si>
  <si>
    <t>Ink cartridge for EPSON TM-C3500 BLACK</t>
  </si>
  <si>
    <t>C33S020601</t>
  </si>
  <si>
    <t>Marża</t>
  </si>
  <si>
    <t>EPSON C3500 BOX</t>
  </si>
  <si>
    <t>RESGRAPH</t>
  </si>
  <si>
    <t>BPSKONCEPT</t>
  </si>
  <si>
    <t>FZ 39/MG1/2023</t>
  </si>
  <si>
    <t>FZ 197/MG1/2023</t>
  </si>
  <si>
    <t>FZ 224/MG1/2023</t>
  </si>
  <si>
    <t>Maintenance Box for ColorWorks 3500</t>
  </si>
  <si>
    <t>C33S020580</t>
  </si>
  <si>
    <t>FZ 269/MG1/2023</t>
  </si>
  <si>
    <t>FZ 322/MG1/2023</t>
  </si>
  <si>
    <t>FZ 399/MG1/2023</t>
  </si>
  <si>
    <t>Brak zakupów w kwietniu</t>
  </si>
  <si>
    <t>BRAK SPRZEDAŻY W KWIETNIU</t>
  </si>
  <si>
    <t>FZ 633/MG1/2023</t>
  </si>
  <si>
    <t>FZ 679/MG1/2023</t>
  </si>
  <si>
    <t>FZ 758/MG1/2023</t>
  </si>
  <si>
    <t xml:space="preserve">EPSON C3500 </t>
  </si>
  <si>
    <t>DRUKARKA ATRAMENTOWA COLOR WORKS 3500</t>
  </si>
  <si>
    <t>C31CD54012</t>
  </si>
  <si>
    <t>FZ 759/MG1/2023</t>
  </si>
  <si>
    <t>FZ 775/MG1/2023</t>
  </si>
  <si>
    <t>FZ 897/MG1/2023</t>
  </si>
  <si>
    <t>FZ 963/MG1/2023</t>
  </si>
  <si>
    <t>FZ 1054/MG1/2023</t>
  </si>
  <si>
    <t>FZ 1118/MG1/2023</t>
  </si>
  <si>
    <t>Od lutego 2021 przyjmuję bonus w wysokości 20% a nie wyliczam</t>
  </si>
  <si>
    <t>Wyliczam teraz 20% od kosztu (wartość zakupu) bo to jest zakup po cenie end user</t>
  </si>
  <si>
    <t>FZ 1252/MG1/2023</t>
  </si>
  <si>
    <t>FZ 1255/MG1/2023</t>
  </si>
  <si>
    <t>FZ 1324/MG1/2023</t>
  </si>
  <si>
    <t>FZ 1407/MG1/2023</t>
  </si>
  <si>
    <t>FZ 1460/MG1/2023</t>
  </si>
  <si>
    <t>FZ 1517/MG1/2023</t>
  </si>
  <si>
    <t>FZ 1522/MG1/2023</t>
  </si>
  <si>
    <t>FZ 1586/MG1/2023</t>
  </si>
  <si>
    <t>Jeżeli sprzedajemy komuś z upustem to ja i tak przyjmuję wysokość bonusa 20%</t>
  </si>
  <si>
    <t>Przy sprzedaży z upustem subiekt wskazuje marżę ujemną a jak dodamy 20% bonusu to wyjdzie wtedy marża właściwa.</t>
  </si>
  <si>
    <t>Mirek dla wstępnego wyliczenia marży ma przyjmować koszt (wartość zakupu) wynikający z zestawień pomnożony o bonus czyli 20%,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</si>
</sst>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"/>
    <numFmt numFmtId="165" formatCode="#,##0.00\ [$EUR]"/>
    <numFmt numFmtId="166" formatCode="0.0000%"/>
    <numFmt numFmtId="167" formatCode="0.000%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0" tint="-0.3499862666707357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23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3" fillId="0" borderId="0" xfId="0" applyNumberFormat="1" applyFont="1" applyAlignment="1">
      <alignment horizontal="center"/>
    </xf>
    <xf numFmtId="4" fontId="3" fillId="0" borderId="0" xfId="0" applyNumberFormat="1" applyFont="1"/>
    <xf numFmtId="10" fontId="0" fillId="0" borderId="0" xfId="2" applyNumberFormat="1" applyFont="1"/>
    <xf numFmtId="164" fontId="3" fillId="0" borderId="0" xfId="0" applyNumberFormat="1" applyFont="1"/>
    <xf numFmtId="4" fontId="4" fillId="0" borderId="0" xfId="0" applyNumberFormat="1" applyFont="1" applyAlignment="1">
      <alignment horizontal="center"/>
    </xf>
    <xf numFmtId="165" fontId="3" fillId="0" borderId="0" xfId="0" applyNumberFormat="1" applyFont="1"/>
    <xf numFmtId="166" fontId="0" fillId="0" borderId="0" xfId="0" applyNumberFormat="1"/>
    <xf numFmtId="4" fontId="5" fillId="0" borderId="0" xfId="0" applyNumberFormat="1" applyFont="1"/>
    <xf numFmtId="0" fontId="5" fillId="0" borderId="0" xfId="0" applyFont="1"/>
    <xf numFmtId="0" fontId="0" fillId="0" borderId="0" xfId="0" applyAlignment="1">
      <alignment vertical="center"/>
    </xf>
    <xf numFmtId="167" fontId="0" fillId="0" borderId="0" xfId="2" applyNumberFormat="1" applyFont="1"/>
    <xf numFmtId="166" fontId="6" fillId="0" borderId="0" xfId="2" applyNumberFormat="1" applyFont="1"/>
    <xf numFmtId="0" fontId="5" fillId="0" borderId="0" xfId="0" applyFont="1" applyAlignment="1">
      <alignment vertical="center"/>
    </xf>
    <xf numFmtId="14" fontId="0" fillId="0" borderId="0" xfId="0" applyNumberFormat="1" applyAlignment="1">
      <alignment horizontal="center"/>
    </xf>
    <xf numFmtId="0" fontId="0" fillId="0" borderId="0" xfId="0" applyFont="1" applyAlignment="1">
      <alignment vertical="center"/>
    </xf>
    <xf numFmtId="4" fontId="7" fillId="0" borderId="0" xfId="0" applyNumberFormat="1" applyFont="1"/>
    <xf numFmtId="9" fontId="0" fillId="0" borderId="0" xfId="0" applyNumberFormat="1"/>
    <xf numFmtId="0" fontId="0" fillId="0" borderId="0" xfId="0" applyFont="1"/>
    <xf numFmtId="4" fontId="0" fillId="0" borderId="0" xfId="0" applyNumberFormat="1" applyFont="1"/>
  </cellXfs>
  <cellStyles count="3">
    <cellStyle name="Normalny" xfId="0" builtinId="0"/>
    <cellStyle name="Normalny 2" xfId="1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3"/>
  <sheetViews>
    <sheetView tabSelected="1" topLeftCell="E1" workbookViewId="0">
      <pane ySplit="1" topLeftCell="A50" activePane="bottomLeft" state="frozen"/>
      <selection activeCell="C1" sqref="C1"/>
      <selection pane="bottomLeft" activeCell="Q73" sqref="Q73"/>
    </sheetView>
  </sheetViews>
  <sheetFormatPr defaultRowHeight="14.4" x14ac:dyDescent="0.3"/>
  <cols>
    <col min="1" max="1" width="9.109375" bestFit="1" customWidth="1"/>
    <col min="2" max="2" width="16.77734375" bestFit="1" customWidth="1"/>
    <col min="3" max="3" width="13.88671875" style="2" bestFit="1" customWidth="1"/>
    <col min="4" max="4" width="20.88671875" bestFit="1" customWidth="1"/>
    <col min="5" max="5" width="38.5546875" bestFit="1" customWidth="1"/>
    <col min="6" max="6" width="15.21875" bestFit="1" customWidth="1"/>
    <col min="7" max="7" width="5.6640625" style="2" customWidth="1"/>
    <col min="8" max="8" width="6.6640625" customWidth="1"/>
    <col min="9" max="9" width="10.44140625" style="1" customWidth="1"/>
    <col min="10" max="10" width="10.109375" style="1" customWidth="1"/>
    <col min="11" max="12" width="10.109375" style="5" customWidth="1"/>
    <col min="13" max="13" width="8.88671875" style="1"/>
    <col min="14" max="14" width="12.21875" style="1" customWidth="1"/>
    <col min="15" max="15" width="12.77734375" style="5" customWidth="1"/>
    <col min="16" max="16" width="11.44140625" style="1" bestFit="1" customWidth="1"/>
    <col min="17" max="17" width="11.44140625" style="5" bestFit="1" customWidth="1"/>
    <col min="18" max="19" width="13.33203125" style="5" customWidth="1"/>
    <col min="20" max="20" width="19" style="1" bestFit="1" customWidth="1"/>
  </cols>
  <sheetData>
    <row r="1" spans="1:20" s="2" customFormat="1" x14ac:dyDescent="0.3">
      <c r="A1" s="2" t="s">
        <v>3</v>
      </c>
      <c r="B1" s="2" t="s">
        <v>21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8</v>
      </c>
      <c r="H1" s="2" t="s">
        <v>9</v>
      </c>
      <c r="I1" s="3" t="s">
        <v>10</v>
      </c>
      <c r="J1" s="3" t="s">
        <v>11</v>
      </c>
      <c r="K1" s="4" t="s">
        <v>24</v>
      </c>
      <c r="L1" s="4" t="s">
        <v>25</v>
      </c>
      <c r="M1" s="3"/>
      <c r="N1" s="3" t="s">
        <v>22</v>
      </c>
      <c r="O1" s="4" t="s">
        <v>22</v>
      </c>
      <c r="P1" s="3" t="s">
        <v>23</v>
      </c>
      <c r="Q1" s="4" t="s">
        <v>23</v>
      </c>
      <c r="R1" s="4" t="s">
        <v>26</v>
      </c>
      <c r="S1" s="8" t="s">
        <v>30</v>
      </c>
      <c r="T1" s="3"/>
    </row>
    <row r="2" spans="1:20" x14ac:dyDescent="0.3">
      <c r="A2" t="s">
        <v>12</v>
      </c>
      <c r="B2" t="s">
        <v>45</v>
      </c>
      <c r="C2" s="17">
        <v>44936</v>
      </c>
      <c r="D2" t="s">
        <v>14</v>
      </c>
      <c r="E2" t="s">
        <v>15</v>
      </c>
      <c r="F2" t="s">
        <v>0</v>
      </c>
      <c r="G2" s="2">
        <v>4</v>
      </c>
      <c r="H2" t="s">
        <v>13</v>
      </c>
      <c r="I2" s="1">
        <v>101.595</v>
      </c>
      <c r="J2" s="1">
        <v>406.38</v>
      </c>
      <c r="K2" s="5">
        <v>21.63</v>
      </c>
      <c r="L2" s="5">
        <f t="shared" ref="L2:L4" si="0">G2*K2</f>
        <v>86.52</v>
      </c>
    </row>
    <row r="3" spans="1:20" x14ac:dyDescent="0.3">
      <c r="A3" t="s">
        <v>12</v>
      </c>
      <c r="B3" t="s">
        <v>45</v>
      </c>
      <c r="C3" s="17">
        <v>44936</v>
      </c>
      <c r="D3" t="s">
        <v>16</v>
      </c>
      <c r="E3" t="s">
        <v>39</v>
      </c>
      <c r="F3" t="s">
        <v>40</v>
      </c>
      <c r="G3" s="2">
        <v>10</v>
      </c>
      <c r="H3" t="s">
        <v>13</v>
      </c>
      <c r="I3" s="1">
        <v>101.596</v>
      </c>
      <c r="J3" s="1">
        <v>1015.96</v>
      </c>
      <c r="K3" s="5">
        <v>21.63</v>
      </c>
      <c r="L3" s="5">
        <f t="shared" si="0"/>
        <v>216.29999999999998</v>
      </c>
    </row>
    <row r="4" spans="1:20" x14ac:dyDescent="0.3">
      <c r="A4" t="s">
        <v>12</v>
      </c>
      <c r="B4" t="s">
        <v>45</v>
      </c>
      <c r="C4" s="17">
        <v>44936</v>
      </c>
      <c r="D4" t="s">
        <v>17</v>
      </c>
      <c r="E4" t="s">
        <v>18</v>
      </c>
      <c r="F4" t="s">
        <v>1</v>
      </c>
      <c r="G4" s="2">
        <v>2</v>
      </c>
      <c r="H4" t="s">
        <v>13</v>
      </c>
      <c r="I4" s="1">
        <v>101.595</v>
      </c>
      <c r="J4" s="1">
        <v>203.19</v>
      </c>
      <c r="K4" s="5">
        <v>21.63</v>
      </c>
      <c r="L4" s="5">
        <f t="shared" si="0"/>
        <v>43.26</v>
      </c>
    </row>
    <row r="5" spans="1:20" x14ac:dyDescent="0.3">
      <c r="A5" t="s">
        <v>12</v>
      </c>
      <c r="B5" t="s">
        <v>45</v>
      </c>
      <c r="C5" s="17">
        <v>44936</v>
      </c>
      <c r="D5" t="s">
        <v>19</v>
      </c>
      <c r="E5" t="s">
        <v>20</v>
      </c>
      <c r="F5" t="s">
        <v>2</v>
      </c>
      <c r="G5" s="2">
        <v>2</v>
      </c>
      <c r="H5" t="s">
        <v>13</v>
      </c>
      <c r="I5" s="1">
        <v>101.595</v>
      </c>
      <c r="J5" s="1">
        <v>203.19</v>
      </c>
      <c r="K5" s="5">
        <v>21.63</v>
      </c>
      <c r="L5" s="5">
        <f t="shared" ref="L5" si="1">G5*K5</f>
        <v>43.26</v>
      </c>
    </row>
    <row r="6" spans="1:20" x14ac:dyDescent="0.3">
      <c r="J6" s="1">
        <f>SUM(J2:J5)</f>
        <v>1828.7200000000003</v>
      </c>
      <c r="L6" s="5">
        <f>SUM(L2:L5)</f>
        <v>389.34</v>
      </c>
      <c r="M6" s="6">
        <v>0.25</v>
      </c>
      <c r="N6" s="1">
        <f>J6*M6</f>
        <v>457.18000000000006</v>
      </c>
      <c r="O6" s="9">
        <f>L6*M6</f>
        <v>97.334999999999994</v>
      </c>
      <c r="P6" s="1">
        <v>458.73</v>
      </c>
      <c r="Q6" s="5">
        <v>97.27</v>
      </c>
      <c r="R6" s="7">
        <f t="shared" ref="R6" si="2">P6/Q6</f>
        <v>4.7160481134985099</v>
      </c>
      <c r="S6" s="15">
        <f>P6/J6</f>
        <v>0.25084758738352508</v>
      </c>
    </row>
    <row r="8" spans="1:20" x14ac:dyDescent="0.3">
      <c r="A8" t="s">
        <v>12</v>
      </c>
      <c r="B8" t="s">
        <v>46</v>
      </c>
      <c r="C8" s="17">
        <v>44965</v>
      </c>
      <c r="D8" t="s">
        <v>14</v>
      </c>
      <c r="E8" t="s">
        <v>15</v>
      </c>
      <c r="F8" t="s">
        <v>0</v>
      </c>
      <c r="G8" s="2">
        <v>10</v>
      </c>
      <c r="H8" t="s">
        <v>13</v>
      </c>
      <c r="I8" s="1">
        <v>102.88</v>
      </c>
      <c r="J8" s="1">
        <v>1028.8</v>
      </c>
      <c r="K8" s="5">
        <v>21.63</v>
      </c>
      <c r="L8" s="5">
        <f t="shared" ref="L8:L13" si="3">G8*K8</f>
        <v>216.29999999999998</v>
      </c>
    </row>
    <row r="9" spans="1:20" x14ac:dyDescent="0.3">
      <c r="A9" t="s">
        <v>12</v>
      </c>
      <c r="B9" t="s">
        <v>46</v>
      </c>
      <c r="C9" s="17">
        <v>44965</v>
      </c>
      <c r="D9" t="s">
        <v>16</v>
      </c>
      <c r="E9" t="s">
        <v>39</v>
      </c>
      <c r="F9" t="s">
        <v>40</v>
      </c>
      <c r="G9" s="2">
        <v>2</v>
      </c>
      <c r="H9" t="s">
        <v>13</v>
      </c>
      <c r="I9" s="1">
        <v>102.88</v>
      </c>
      <c r="J9" s="1">
        <v>205.76</v>
      </c>
      <c r="K9" s="5">
        <v>21.63</v>
      </c>
      <c r="L9" s="5">
        <f t="shared" si="3"/>
        <v>43.26</v>
      </c>
    </row>
    <row r="10" spans="1:20" x14ac:dyDescent="0.3">
      <c r="A10" t="s">
        <v>12</v>
      </c>
      <c r="B10" t="s">
        <v>46</v>
      </c>
      <c r="C10" s="17">
        <v>44965</v>
      </c>
      <c r="D10" t="s">
        <v>17</v>
      </c>
      <c r="E10" t="s">
        <v>18</v>
      </c>
      <c r="F10" t="s">
        <v>1</v>
      </c>
      <c r="G10" s="2">
        <v>8</v>
      </c>
      <c r="H10" t="s">
        <v>13</v>
      </c>
      <c r="I10" s="1">
        <v>102.88</v>
      </c>
      <c r="J10" s="1">
        <v>823.04</v>
      </c>
      <c r="K10" s="5">
        <v>21.63</v>
      </c>
      <c r="L10" s="5">
        <f t="shared" si="3"/>
        <v>173.04</v>
      </c>
    </row>
    <row r="11" spans="1:20" x14ac:dyDescent="0.3">
      <c r="A11" t="s">
        <v>12</v>
      </c>
      <c r="B11" t="s">
        <v>46</v>
      </c>
      <c r="C11" s="17">
        <v>44965</v>
      </c>
      <c r="D11" t="s">
        <v>19</v>
      </c>
      <c r="E11" t="s">
        <v>20</v>
      </c>
      <c r="F11" t="s">
        <v>2</v>
      </c>
      <c r="G11" s="2">
        <v>8</v>
      </c>
      <c r="H11" t="s">
        <v>13</v>
      </c>
      <c r="I11" s="1">
        <v>102.88</v>
      </c>
      <c r="J11" s="1">
        <v>823.04</v>
      </c>
      <c r="K11" s="5">
        <v>21.63</v>
      </c>
      <c r="L11" s="5">
        <f t="shared" si="3"/>
        <v>173.04</v>
      </c>
    </row>
    <row r="12" spans="1:20" x14ac:dyDescent="0.3">
      <c r="A12" t="s">
        <v>12</v>
      </c>
      <c r="B12" t="s">
        <v>47</v>
      </c>
      <c r="C12" s="17">
        <v>44973</v>
      </c>
      <c r="D12" t="s">
        <v>42</v>
      </c>
      <c r="E12" t="s">
        <v>48</v>
      </c>
      <c r="F12" t="s">
        <v>49</v>
      </c>
      <c r="G12" s="2">
        <v>10</v>
      </c>
      <c r="H12" t="s">
        <v>13</v>
      </c>
      <c r="I12" s="1">
        <v>147.68100000000001</v>
      </c>
      <c r="J12" s="1">
        <v>1476.81</v>
      </c>
      <c r="K12" s="5">
        <v>30.9</v>
      </c>
      <c r="L12" s="5">
        <f t="shared" si="3"/>
        <v>309</v>
      </c>
    </row>
    <row r="13" spans="1:20" x14ac:dyDescent="0.3">
      <c r="A13" t="s">
        <v>12</v>
      </c>
      <c r="B13" t="s">
        <v>50</v>
      </c>
      <c r="C13" s="17">
        <v>44984</v>
      </c>
      <c r="D13" t="s">
        <v>42</v>
      </c>
      <c r="E13" t="s">
        <v>48</v>
      </c>
      <c r="F13" t="s">
        <v>49</v>
      </c>
      <c r="G13" s="2">
        <v>3</v>
      </c>
      <c r="H13" t="s">
        <v>13</v>
      </c>
      <c r="I13" s="1">
        <v>146.65</v>
      </c>
      <c r="J13" s="1">
        <v>439.95</v>
      </c>
      <c r="K13" s="5">
        <v>30.9</v>
      </c>
      <c r="L13" s="5">
        <f t="shared" si="3"/>
        <v>92.699999999999989</v>
      </c>
    </row>
    <row r="14" spans="1:20" x14ac:dyDescent="0.3">
      <c r="J14" s="1">
        <f>SUM(J8:J13)</f>
        <v>4797.3999999999996</v>
      </c>
      <c r="L14" s="5">
        <f>SUM(L8:L13)</f>
        <v>1007.3399999999999</v>
      </c>
      <c r="M14" s="6">
        <v>0.25</v>
      </c>
      <c r="N14" s="1">
        <f>J14*M14</f>
        <v>1199.3499999999999</v>
      </c>
      <c r="O14" s="9">
        <f>L14*M14</f>
        <v>251.83499999999998</v>
      </c>
      <c r="P14" s="1">
        <v>1208.8599999999999</v>
      </c>
      <c r="Q14" s="5">
        <v>256.32</v>
      </c>
      <c r="R14" s="7">
        <f t="shared" ref="R14" si="4">P14/Q14</f>
        <v>4.7162141073657926</v>
      </c>
      <c r="S14" s="15">
        <f>P14/J14</f>
        <v>0.25198232375870261</v>
      </c>
    </row>
    <row r="15" spans="1:20" x14ac:dyDescent="0.3">
      <c r="M15" s="6"/>
      <c r="O15" s="9"/>
      <c r="R15" s="7"/>
      <c r="S15" s="15"/>
    </row>
    <row r="16" spans="1:20" x14ac:dyDescent="0.3">
      <c r="A16" t="s">
        <v>12</v>
      </c>
      <c r="B16" t="s">
        <v>51</v>
      </c>
      <c r="C16" s="17">
        <v>44993</v>
      </c>
      <c r="D16" t="s">
        <v>14</v>
      </c>
      <c r="E16" t="s">
        <v>15</v>
      </c>
      <c r="F16" t="s">
        <v>0</v>
      </c>
      <c r="G16" s="2">
        <v>1</v>
      </c>
      <c r="H16" t="s">
        <v>13</v>
      </c>
      <c r="I16" s="1">
        <v>101.66</v>
      </c>
      <c r="J16" s="1">
        <v>101.66</v>
      </c>
      <c r="K16" s="5">
        <v>21.63</v>
      </c>
      <c r="L16" s="5">
        <f t="shared" ref="L16:L20" si="5">G16*K16</f>
        <v>21.63</v>
      </c>
    </row>
    <row r="17" spans="1:19" x14ac:dyDescent="0.3">
      <c r="A17" t="s">
        <v>12</v>
      </c>
      <c r="B17" t="s">
        <v>51</v>
      </c>
      <c r="C17" s="17">
        <v>44993</v>
      </c>
      <c r="D17" t="s">
        <v>16</v>
      </c>
      <c r="E17" t="s">
        <v>39</v>
      </c>
      <c r="F17" t="s">
        <v>40</v>
      </c>
      <c r="G17" s="2">
        <v>1</v>
      </c>
      <c r="H17" t="s">
        <v>13</v>
      </c>
      <c r="I17" s="1">
        <v>101.66</v>
      </c>
      <c r="J17" s="1">
        <v>101.66</v>
      </c>
      <c r="K17" s="5">
        <v>21.63</v>
      </c>
      <c r="L17" s="5">
        <f t="shared" si="5"/>
        <v>21.63</v>
      </c>
    </row>
    <row r="18" spans="1:19" x14ac:dyDescent="0.3">
      <c r="A18" t="s">
        <v>12</v>
      </c>
      <c r="B18" t="s">
        <v>51</v>
      </c>
      <c r="C18" s="17">
        <v>44993</v>
      </c>
      <c r="D18" t="s">
        <v>17</v>
      </c>
      <c r="E18" t="s">
        <v>18</v>
      </c>
      <c r="F18" t="s">
        <v>1</v>
      </c>
      <c r="G18" s="2">
        <v>1</v>
      </c>
      <c r="H18" t="s">
        <v>13</v>
      </c>
      <c r="I18" s="1">
        <v>101.66</v>
      </c>
      <c r="J18" s="1">
        <v>101.66</v>
      </c>
      <c r="K18" s="5">
        <v>21.63</v>
      </c>
      <c r="L18" s="5">
        <f t="shared" si="5"/>
        <v>21.63</v>
      </c>
    </row>
    <row r="19" spans="1:19" x14ac:dyDescent="0.3">
      <c r="A19" t="s">
        <v>12</v>
      </c>
      <c r="B19" t="s">
        <v>51</v>
      </c>
      <c r="C19" s="17">
        <v>44993</v>
      </c>
      <c r="D19" t="s">
        <v>19</v>
      </c>
      <c r="E19" t="s">
        <v>20</v>
      </c>
      <c r="F19" t="s">
        <v>2</v>
      </c>
      <c r="G19" s="2">
        <v>1</v>
      </c>
      <c r="H19" t="s">
        <v>13</v>
      </c>
      <c r="I19" s="1">
        <v>101.66</v>
      </c>
      <c r="J19" s="1">
        <v>101.66</v>
      </c>
      <c r="K19" s="5">
        <v>21.63</v>
      </c>
      <c r="L19" s="5">
        <f t="shared" si="5"/>
        <v>21.63</v>
      </c>
    </row>
    <row r="20" spans="1:19" x14ac:dyDescent="0.3">
      <c r="A20" t="s">
        <v>12</v>
      </c>
      <c r="B20" t="s">
        <v>52</v>
      </c>
      <c r="C20" s="17">
        <v>45007</v>
      </c>
      <c r="D20" t="s">
        <v>16</v>
      </c>
      <c r="E20" t="s">
        <v>39</v>
      </c>
      <c r="F20" t="s">
        <v>40</v>
      </c>
      <c r="G20" s="2">
        <v>12</v>
      </c>
      <c r="H20" t="s">
        <v>13</v>
      </c>
      <c r="I20" s="1">
        <v>101.62</v>
      </c>
      <c r="J20" s="1">
        <v>1219.44</v>
      </c>
      <c r="K20" s="5">
        <v>21.63</v>
      </c>
      <c r="L20" s="5">
        <f t="shared" si="5"/>
        <v>259.56</v>
      </c>
    </row>
    <row r="21" spans="1:19" x14ac:dyDescent="0.3">
      <c r="J21" s="1">
        <f>SUM(J16:J20)</f>
        <v>1626.08</v>
      </c>
      <c r="L21" s="5">
        <f>SUM(L16:L20)</f>
        <v>346.08</v>
      </c>
      <c r="M21" s="6">
        <v>0.25</v>
      </c>
      <c r="N21" s="1">
        <f>J21*M21</f>
        <v>406.52</v>
      </c>
      <c r="O21" s="9">
        <f>L21*M21</f>
        <v>86.52</v>
      </c>
      <c r="P21" s="1">
        <v>405.02</v>
      </c>
      <c r="Q21" s="5">
        <v>86.54</v>
      </c>
      <c r="R21" s="7">
        <f t="shared" ref="R21" si="6">P21/Q21</f>
        <v>4.6801479084816267</v>
      </c>
      <c r="S21" s="15">
        <f>P21/J21</f>
        <v>0.24907753616058251</v>
      </c>
    </row>
    <row r="22" spans="1:19" x14ac:dyDescent="0.3">
      <c r="A22" t="s">
        <v>53</v>
      </c>
    </row>
    <row r="24" spans="1:19" x14ac:dyDescent="0.3">
      <c r="A24" t="s">
        <v>12</v>
      </c>
      <c r="B24" t="s">
        <v>55</v>
      </c>
      <c r="C24" s="17">
        <v>45063</v>
      </c>
      <c r="D24" t="s">
        <v>14</v>
      </c>
      <c r="E24" t="s">
        <v>15</v>
      </c>
      <c r="F24" t="s">
        <v>0</v>
      </c>
      <c r="G24" s="2">
        <v>2</v>
      </c>
      <c r="H24" t="s">
        <v>13</v>
      </c>
      <c r="I24" s="1">
        <v>97.53</v>
      </c>
      <c r="J24" s="1">
        <v>195.06</v>
      </c>
      <c r="K24" s="5">
        <v>21.63</v>
      </c>
      <c r="L24" s="5">
        <f t="shared" ref="L24:L28" si="7">G24*K24</f>
        <v>43.26</v>
      </c>
    </row>
    <row r="25" spans="1:19" x14ac:dyDescent="0.3">
      <c r="A25" t="s">
        <v>12</v>
      </c>
      <c r="B25" t="s">
        <v>55</v>
      </c>
      <c r="C25" s="17">
        <v>45063</v>
      </c>
      <c r="D25" t="s">
        <v>16</v>
      </c>
      <c r="E25" t="s">
        <v>39</v>
      </c>
      <c r="F25" t="s">
        <v>40</v>
      </c>
      <c r="G25" s="2">
        <v>2</v>
      </c>
      <c r="H25" t="s">
        <v>13</v>
      </c>
      <c r="I25" s="1">
        <v>97.53</v>
      </c>
      <c r="J25" s="1">
        <v>195.06</v>
      </c>
      <c r="K25" s="5">
        <v>21.63</v>
      </c>
      <c r="L25" s="5">
        <f t="shared" si="7"/>
        <v>43.26</v>
      </c>
    </row>
    <row r="26" spans="1:19" x14ac:dyDescent="0.3">
      <c r="A26" t="s">
        <v>12</v>
      </c>
      <c r="B26" t="s">
        <v>55</v>
      </c>
      <c r="C26" s="17">
        <v>45063</v>
      </c>
      <c r="D26" t="s">
        <v>17</v>
      </c>
      <c r="E26" t="s">
        <v>18</v>
      </c>
      <c r="F26" t="s">
        <v>1</v>
      </c>
      <c r="G26" s="2">
        <v>2</v>
      </c>
      <c r="H26" t="s">
        <v>13</v>
      </c>
      <c r="I26" s="1">
        <v>97.53</v>
      </c>
      <c r="J26" s="1">
        <v>195.06</v>
      </c>
      <c r="K26" s="5">
        <v>21.63</v>
      </c>
      <c r="L26" s="5">
        <f t="shared" si="7"/>
        <v>43.26</v>
      </c>
    </row>
    <row r="27" spans="1:19" x14ac:dyDescent="0.3">
      <c r="A27" t="s">
        <v>12</v>
      </c>
      <c r="B27" t="s">
        <v>55</v>
      </c>
      <c r="C27" s="17">
        <v>45063</v>
      </c>
      <c r="D27" t="s">
        <v>19</v>
      </c>
      <c r="E27" t="s">
        <v>20</v>
      </c>
      <c r="F27" t="s">
        <v>2</v>
      </c>
      <c r="G27" s="2">
        <v>2</v>
      </c>
      <c r="H27" t="s">
        <v>13</v>
      </c>
      <c r="I27" s="1">
        <v>97.53</v>
      </c>
      <c r="J27" s="1">
        <v>195.06</v>
      </c>
      <c r="K27" s="5">
        <v>21.63</v>
      </c>
      <c r="L27" s="5">
        <f t="shared" si="7"/>
        <v>43.26</v>
      </c>
    </row>
    <row r="28" spans="1:19" x14ac:dyDescent="0.3">
      <c r="A28" t="s">
        <v>12</v>
      </c>
      <c r="B28" t="s">
        <v>56</v>
      </c>
      <c r="C28" s="17">
        <v>45075</v>
      </c>
      <c r="D28" t="s">
        <v>42</v>
      </c>
      <c r="E28" t="s">
        <v>48</v>
      </c>
      <c r="F28" t="s">
        <v>49</v>
      </c>
      <c r="G28" s="2">
        <v>20</v>
      </c>
      <c r="H28" t="s">
        <v>13</v>
      </c>
      <c r="I28" s="1">
        <v>140.11449999999999</v>
      </c>
      <c r="J28" s="1">
        <v>2802.29</v>
      </c>
      <c r="K28" s="5">
        <v>30.9</v>
      </c>
      <c r="L28" s="5">
        <f t="shared" si="7"/>
        <v>618</v>
      </c>
    </row>
    <row r="29" spans="1:19" x14ac:dyDescent="0.3">
      <c r="J29" s="1">
        <f>SUM(J24:J28)</f>
        <v>3582.5299999999997</v>
      </c>
      <c r="L29" s="5">
        <f>SUM(L24:L28)</f>
        <v>791.04</v>
      </c>
      <c r="M29" s="6">
        <v>0.2</v>
      </c>
      <c r="N29" s="1">
        <f>J29*M29</f>
        <v>716.50599999999997</v>
      </c>
      <c r="O29" s="9">
        <f>L29*M29</f>
        <v>158.208</v>
      </c>
      <c r="P29" s="1">
        <v>690.74</v>
      </c>
      <c r="Q29" s="5">
        <v>152.75</v>
      </c>
      <c r="R29" s="7">
        <f t="shared" ref="R29" si="8">P29/Q29</f>
        <v>4.5220294599018001</v>
      </c>
      <c r="S29" s="15">
        <f>P29/J29</f>
        <v>0.19280787599824706</v>
      </c>
    </row>
    <row r="31" spans="1:19" x14ac:dyDescent="0.3">
      <c r="A31" t="s">
        <v>12</v>
      </c>
      <c r="B31" t="s">
        <v>57</v>
      </c>
      <c r="C31" s="17">
        <v>45090</v>
      </c>
      <c r="D31" t="s">
        <v>58</v>
      </c>
      <c r="E31" t="s">
        <v>59</v>
      </c>
      <c r="F31" t="s">
        <v>60</v>
      </c>
      <c r="G31" s="2">
        <v>10</v>
      </c>
      <c r="H31" t="s">
        <v>13</v>
      </c>
      <c r="I31" s="1">
        <v>4458.7830000000004</v>
      </c>
      <c r="J31" s="1">
        <v>44587.83</v>
      </c>
    </row>
    <row r="32" spans="1:19" x14ac:dyDescent="0.3">
      <c r="A32" t="s">
        <v>12</v>
      </c>
      <c r="B32" t="s">
        <v>61</v>
      </c>
      <c r="C32" s="17">
        <v>45090</v>
      </c>
      <c r="D32" t="s">
        <v>58</v>
      </c>
      <c r="E32" t="s">
        <v>59</v>
      </c>
      <c r="F32" t="s">
        <v>60</v>
      </c>
      <c r="G32" s="2">
        <v>13</v>
      </c>
      <c r="H32" t="s">
        <v>13</v>
      </c>
      <c r="I32" s="1">
        <v>4458.7830000000004</v>
      </c>
      <c r="J32" s="1">
        <v>57964.18</v>
      </c>
    </row>
    <row r="33" spans="1:19" x14ac:dyDescent="0.3">
      <c r="A33" t="s">
        <v>12</v>
      </c>
      <c r="B33" t="s">
        <v>62</v>
      </c>
      <c r="C33" s="17">
        <v>45093</v>
      </c>
      <c r="D33" t="s">
        <v>42</v>
      </c>
      <c r="E33" t="s">
        <v>48</v>
      </c>
      <c r="F33" t="s">
        <v>49</v>
      </c>
      <c r="G33" s="2">
        <v>20</v>
      </c>
      <c r="H33" t="s">
        <v>13</v>
      </c>
      <c r="I33" s="1">
        <v>139.31</v>
      </c>
      <c r="J33" s="1">
        <v>2786.2</v>
      </c>
      <c r="K33" s="5">
        <v>30.9</v>
      </c>
      <c r="L33" s="5">
        <f t="shared" ref="L33" si="9">G33*K33</f>
        <v>618</v>
      </c>
    </row>
    <row r="34" spans="1:19" x14ac:dyDescent="0.3">
      <c r="J34" s="1">
        <f>J33</f>
        <v>2786.2</v>
      </c>
      <c r="L34" s="5">
        <f>L33</f>
        <v>618</v>
      </c>
      <c r="M34" s="6">
        <v>0.2</v>
      </c>
      <c r="N34" s="1">
        <f>J34*M34</f>
        <v>557.24</v>
      </c>
      <c r="O34" s="9">
        <f>L34*M34</f>
        <v>123.60000000000001</v>
      </c>
      <c r="P34" s="1">
        <v>535.04</v>
      </c>
      <c r="Q34" s="5">
        <v>120.05</v>
      </c>
      <c r="R34" s="7">
        <f t="shared" ref="R34" si="10">P34/Q34</f>
        <v>4.4568096626405662</v>
      </c>
      <c r="S34" s="15">
        <f>P34/J34</f>
        <v>0.19203215849544181</v>
      </c>
    </row>
    <row r="36" spans="1:19" x14ac:dyDescent="0.3">
      <c r="A36" t="s">
        <v>12</v>
      </c>
      <c r="B36" t="s">
        <v>63</v>
      </c>
      <c r="C36" s="17">
        <v>45121</v>
      </c>
      <c r="D36" t="s">
        <v>14</v>
      </c>
      <c r="E36" t="s">
        <v>15</v>
      </c>
      <c r="F36" t="s">
        <v>0</v>
      </c>
      <c r="G36" s="2">
        <v>3</v>
      </c>
      <c r="H36" t="s">
        <v>13</v>
      </c>
      <c r="I36" s="1">
        <v>95.9</v>
      </c>
      <c r="J36" s="1">
        <v>287.7</v>
      </c>
      <c r="K36" s="5">
        <v>21.63</v>
      </c>
      <c r="L36" s="5">
        <f t="shared" ref="L36:L40" si="11">G36*K36</f>
        <v>64.89</v>
      </c>
    </row>
    <row r="37" spans="1:19" x14ac:dyDescent="0.3">
      <c r="A37" t="s">
        <v>12</v>
      </c>
      <c r="B37" t="s">
        <v>63</v>
      </c>
      <c r="C37" s="17">
        <v>45121</v>
      </c>
      <c r="D37" t="s">
        <v>16</v>
      </c>
      <c r="E37" t="s">
        <v>39</v>
      </c>
      <c r="F37" t="s">
        <v>40</v>
      </c>
      <c r="G37" s="2">
        <v>8</v>
      </c>
      <c r="H37" t="s">
        <v>13</v>
      </c>
      <c r="I37" s="1">
        <v>95.898700000000005</v>
      </c>
      <c r="J37" s="1">
        <v>767.19</v>
      </c>
      <c r="K37" s="5">
        <v>21.63</v>
      </c>
      <c r="L37" s="5">
        <f t="shared" si="11"/>
        <v>173.04</v>
      </c>
    </row>
    <row r="38" spans="1:19" x14ac:dyDescent="0.3">
      <c r="A38" t="s">
        <v>12</v>
      </c>
      <c r="B38" t="s">
        <v>63</v>
      </c>
      <c r="C38" s="17">
        <v>45121</v>
      </c>
      <c r="D38" t="s">
        <v>17</v>
      </c>
      <c r="E38" t="s">
        <v>18</v>
      </c>
      <c r="F38" t="s">
        <v>1</v>
      </c>
      <c r="G38" s="2">
        <v>3</v>
      </c>
      <c r="H38" t="s">
        <v>13</v>
      </c>
      <c r="I38" s="1">
        <v>95.9</v>
      </c>
      <c r="J38" s="1">
        <v>287.7</v>
      </c>
      <c r="K38" s="5">
        <v>21.63</v>
      </c>
      <c r="L38" s="5">
        <f t="shared" si="11"/>
        <v>64.89</v>
      </c>
    </row>
    <row r="39" spans="1:19" x14ac:dyDescent="0.3">
      <c r="A39" t="s">
        <v>12</v>
      </c>
      <c r="B39" t="s">
        <v>63</v>
      </c>
      <c r="C39" s="17">
        <v>45121</v>
      </c>
      <c r="D39" t="s">
        <v>19</v>
      </c>
      <c r="E39" t="s">
        <v>20</v>
      </c>
      <c r="F39" t="s">
        <v>2</v>
      </c>
      <c r="G39" s="2">
        <v>3</v>
      </c>
      <c r="H39" t="s">
        <v>13</v>
      </c>
      <c r="I39" s="1">
        <v>95.9</v>
      </c>
      <c r="J39" s="1">
        <v>287.7</v>
      </c>
      <c r="K39" s="5">
        <v>21.63</v>
      </c>
      <c r="L39" s="5">
        <f t="shared" si="11"/>
        <v>64.89</v>
      </c>
    </row>
    <row r="40" spans="1:19" x14ac:dyDescent="0.3">
      <c r="A40" t="s">
        <v>12</v>
      </c>
      <c r="B40" t="s">
        <v>64</v>
      </c>
      <c r="C40" s="17">
        <v>45138</v>
      </c>
      <c r="D40" t="s">
        <v>42</v>
      </c>
      <c r="E40" t="s">
        <v>48</v>
      </c>
      <c r="F40" t="s">
        <v>49</v>
      </c>
      <c r="G40" s="2">
        <v>3</v>
      </c>
      <c r="H40" t="s">
        <v>13</v>
      </c>
      <c r="I40" s="1">
        <v>136.8433</v>
      </c>
      <c r="J40" s="1">
        <v>410.53</v>
      </c>
      <c r="K40" s="5">
        <v>30.9</v>
      </c>
      <c r="L40" s="5">
        <f t="shared" si="11"/>
        <v>92.699999999999989</v>
      </c>
    </row>
    <row r="41" spans="1:19" x14ac:dyDescent="0.3">
      <c r="J41" s="1">
        <f>SUM(J36:J40)</f>
        <v>2040.8200000000002</v>
      </c>
      <c r="L41" s="5">
        <f>SUM(L36:L40)</f>
        <v>460.40999999999997</v>
      </c>
      <c r="M41" s="6">
        <v>0.2</v>
      </c>
      <c r="N41" s="1">
        <f>J41*M41</f>
        <v>408.16400000000004</v>
      </c>
      <c r="O41" s="9">
        <f>L41*M41</f>
        <v>92.081999999999994</v>
      </c>
      <c r="P41" s="1">
        <v>397.91</v>
      </c>
      <c r="Q41" s="5">
        <v>89.91</v>
      </c>
      <c r="R41" s="7">
        <f t="shared" ref="R41" si="12">P41/Q41</f>
        <v>4.4256478700923152</v>
      </c>
      <c r="S41" s="15">
        <f>P41/J41</f>
        <v>0.19497554904401171</v>
      </c>
    </row>
    <row r="43" spans="1:19" x14ac:dyDescent="0.3">
      <c r="A43" t="s">
        <v>12</v>
      </c>
      <c r="B43" t="s">
        <v>65</v>
      </c>
      <c r="C43" s="17">
        <v>45161</v>
      </c>
      <c r="D43" t="s">
        <v>14</v>
      </c>
      <c r="E43" t="s">
        <v>15</v>
      </c>
      <c r="F43" t="s">
        <v>0</v>
      </c>
      <c r="G43" s="2">
        <v>2</v>
      </c>
      <c r="H43" t="s">
        <v>13</v>
      </c>
      <c r="I43" s="1">
        <v>96.575000000000003</v>
      </c>
      <c r="J43" s="1">
        <v>193.15</v>
      </c>
      <c r="K43" s="5">
        <v>21.63</v>
      </c>
      <c r="L43" s="5">
        <f t="shared" ref="L43:L46" si="13">G43*K43</f>
        <v>43.26</v>
      </c>
    </row>
    <row r="44" spans="1:19" x14ac:dyDescent="0.3">
      <c r="A44" t="s">
        <v>12</v>
      </c>
      <c r="B44" t="s">
        <v>65</v>
      </c>
      <c r="C44" s="17">
        <v>45161</v>
      </c>
      <c r="D44" t="s">
        <v>16</v>
      </c>
      <c r="E44" t="s">
        <v>39</v>
      </c>
      <c r="F44" t="s">
        <v>40</v>
      </c>
      <c r="G44" s="2">
        <v>6</v>
      </c>
      <c r="H44" t="s">
        <v>13</v>
      </c>
      <c r="I44" s="1">
        <v>96.573300000000003</v>
      </c>
      <c r="J44" s="1">
        <v>579.44000000000005</v>
      </c>
      <c r="K44" s="5">
        <v>21.63</v>
      </c>
      <c r="L44" s="5">
        <f t="shared" si="13"/>
        <v>129.78</v>
      </c>
    </row>
    <row r="45" spans="1:19" x14ac:dyDescent="0.3">
      <c r="A45" t="s">
        <v>12</v>
      </c>
      <c r="B45" t="s">
        <v>65</v>
      </c>
      <c r="C45" s="17">
        <v>45161</v>
      </c>
      <c r="D45" t="s">
        <v>17</v>
      </c>
      <c r="E45" t="s">
        <v>18</v>
      </c>
      <c r="F45" t="s">
        <v>1</v>
      </c>
      <c r="G45" s="2">
        <v>4</v>
      </c>
      <c r="H45" t="s">
        <v>13</v>
      </c>
      <c r="I45" s="1">
        <v>96.572500000000005</v>
      </c>
      <c r="J45" s="1">
        <v>386.29</v>
      </c>
      <c r="K45" s="5">
        <v>21.63</v>
      </c>
      <c r="L45" s="5">
        <f t="shared" si="13"/>
        <v>86.52</v>
      </c>
    </row>
    <row r="46" spans="1:19" x14ac:dyDescent="0.3">
      <c r="A46" t="s">
        <v>12</v>
      </c>
      <c r="B46" t="s">
        <v>65</v>
      </c>
      <c r="C46" s="17">
        <v>45161</v>
      </c>
      <c r="D46" t="s">
        <v>19</v>
      </c>
      <c r="E46" t="s">
        <v>20</v>
      </c>
      <c r="F46" t="s">
        <v>2</v>
      </c>
      <c r="G46" s="2">
        <v>3</v>
      </c>
      <c r="H46" t="s">
        <v>13</v>
      </c>
      <c r="I46" s="1">
        <v>96.573300000000003</v>
      </c>
      <c r="J46" s="1">
        <v>289.72000000000003</v>
      </c>
      <c r="K46" s="5">
        <v>21.63</v>
      </c>
      <c r="L46" s="5">
        <f t="shared" si="13"/>
        <v>64.89</v>
      </c>
    </row>
    <row r="47" spans="1:19" x14ac:dyDescent="0.3">
      <c r="J47" s="1">
        <f>SUM(J43:J46)</f>
        <v>1448.6000000000001</v>
      </c>
      <c r="L47" s="5">
        <f>SUM(L43:L46)</f>
        <v>324.45</v>
      </c>
      <c r="M47" s="6">
        <v>0.2</v>
      </c>
      <c r="N47" s="1">
        <f>J47*M47</f>
        <v>289.72000000000003</v>
      </c>
      <c r="O47" s="9">
        <f>L47*M47</f>
        <v>64.89</v>
      </c>
      <c r="P47" s="1">
        <v>290.41000000000003</v>
      </c>
      <c r="Q47" s="5">
        <v>64.91</v>
      </c>
      <c r="R47" s="7">
        <f t="shared" ref="R47" si="14">P47/Q47</f>
        <v>4.4740409798182101</v>
      </c>
      <c r="S47" s="15">
        <f>P47/J47</f>
        <v>0.20047632196603618</v>
      </c>
    </row>
    <row r="49" spans="1:19" x14ac:dyDescent="0.3">
      <c r="A49" t="s">
        <v>12</v>
      </c>
      <c r="B49" t="s">
        <v>66</v>
      </c>
      <c r="C49" s="17">
        <v>45176</v>
      </c>
      <c r="D49" t="s">
        <v>42</v>
      </c>
      <c r="E49" t="s">
        <v>48</v>
      </c>
      <c r="F49" t="s">
        <v>49</v>
      </c>
      <c r="G49" s="2">
        <v>12</v>
      </c>
      <c r="H49" t="s">
        <v>13</v>
      </c>
      <c r="I49" s="1">
        <v>139.06</v>
      </c>
      <c r="J49" s="1">
        <v>1668.72</v>
      </c>
      <c r="K49" s="5">
        <v>30.9</v>
      </c>
      <c r="L49" s="5">
        <f t="shared" ref="L49" si="15">G49*K49</f>
        <v>370.79999999999995</v>
      </c>
    </row>
    <row r="50" spans="1:19" x14ac:dyDescent="0.3">
      <c r="J50" s="1">
        <f>SUM(J49)</f>
        <v>1668.72</v>
      </c>
      <c r="L50" s="5">
        <f>SUM(L49)</f>
        <v>370.79999999999995</v>
      </c>
      <c r="M50" s="6">
        <v>0.2</v>
      </c>
      <c r="N50" s="1">
        <f>J50*M50</f>
        <v>333.74400000000003</v>
      </c>
      <c r="O50" s="9">
        <f>L50*M50</f>
        <v>74.16</v>
      </c>
      <c r="P50" s="1">
        <v>348.04</v>
      </c>
      <c r="Q50" s="5">
        <v>75.08</v>
      </c>
      <c r="R50" s="7">
        <f t="shared" ref="R50" si="16">P50/Q50</f>
        <v>4.6355887053809273</v>
      </c>
      <c r="S50" s="15">
        <f>P50/J50</f>
        <v>0.20856704540006712</v>
      </c>
    </row>
    <row r="52" spans="1:19" x14ac:dyDescent="0.3">
      <c r="A52" t="s">
        <v>12</v>
      </c>
      <c r="B52" t="s">
        <v>69</v>
      </c>
      <c r="C52" s="17">
        <v>45204</v>
      </c>
      <c r="D52" t="s">
        <v>42</v>
      </c>
      <c r="E52" t="s">
        <v>48</v>
      </c>
      <c r="F52" t="s">
        <v>49</v>
      </c>
      <c r="G52" s="2">
        <v>12</v>
      </c>
      <c r="H52" t="s">
        <v>13</v>
      </c>
      <c r="I52" s="1">
        <v>142.79830000000001</v>
      </c>
      <c r="J52" s="1">
        <v>1713.58</v>
      </c>
      <c r="K52" s="5">
        <v>30.9</v>
      </c>
      <c r="L52" s="5">
        <f t="shared" ref="L52:L57" si="17">G52*K52</f>
        <v>370.79999999999995</v>
      </c>
    </row>
    <row r="53" spans="1:19" x14ac:dyDescent="0.3">
      <c r="A53" t="s">
        <v>12</v>
      </c>
      <c r="B53" t="s">
        <v>70</v>
      </c>
      <c r="C53" s="17">
        <v>45205</v>
      </c>
      <c r="D53" t="s">
        <v>14</v>
      </c>
      <c r="E53" t="s">
        <v>15</v>
      </c>
      <c r="F53" t="s">
        <v>0</v>
      </c>
      <c r="G53" s="2">
        <v>4</v>
      </c>
      <c r="H53" t="s">
        <v>13</v>
      </c>
      <c r="I53" s="1">
        <v>99.992500000000007</v>
      </c>
      <c r="J53" s="1">
        <v>399.97</v>
      </c>
      <c r="K53" s="5">
        <v>21.63</v>
      </c>
      <c r="L53" s="5">
        <f t="shared" si="17"/>
        <v>86.52</v>
      </c>
    </row>
    <row r="54" spans="1:19" x14ac:dyDescent="0.3">
      <c r="A54" t="s">
        <v>12</v>
      </c>
      <c r="B54" t="s">
        <v>70</v>
      </c>
      <c r="C54" s="17">
        <v>45205</v>
      </c>
      <c r="D54" t="s">
        <v>16</v>
      </c>
      <c r="E54" t="s">
        <v>39</v>
      </c>
      <c r="F54" t="s">
        <v>40</v>
      </c>
      <c r="G54" s="2">
        <v>2</v>
      </c>
      <c r="H54" t="s">
        <v>13</v>
      </c>
      <c r="I54" s="1">
        <v>99.995000000000005</v>
      </c>
      <c r="J54" s="1">
        <v>199.99</v>
      </c>
      <c r="K54" s="5">
        <v>21.63</v>
      </c>
      <c r="L54" s="5">
        <f t="shared" si="17"/>
        <v>43.26</v>
      </c>
    </row>
    <row r="55" spans="1:19" x14ac:dyDescent="0.3">
      <c r="A55" t="s">
        <v>12</v>
      </c>
      <c r="B55" t="s">
        <v>70</v>
      </c>
      <c r="C55" s="17">
        <v>45205</v>
      </c>
      <c r="D55" t="s">
        <v>17</v>
      </c>
      <c r="E55" t="s">
        <v>18</v>
      </c>
      <c r="F55" t="s">
        <v>1</v>
      </c>
      <c r="G55" s="2">
        <v>2</v>
      </c>
      <c r="H55" t="s">
        <v>13</v>
      </c>
      <c r="I55" s="1">
        <v>99.995000000000005</v>
      </c>
      <c r="J55" s="1">
        <v>199.99</v>
      </c>
      <c r="K55" s="5">
        <v>21.63</v>
      </c>
      <c r="L55" s="5">
        <f t="shared" si="17"/>
        <v>43.26</v>
      </c>
    </row>
    <row r="56" spans="1:19" x14ac:dyDescent="0.3">
      <c r="A56" t="s">
        <v>12</v>
      </c>
      <c r="B56" t="s">
        <v>70</v>
      </c>
      <c r="C56" s="17">
        <v>45205</v>
      </c>
      <c r="D56" t="s">
        <v>19</v>
      </c>
      <c r="E56" t="s">
        <v>20</v>
      </c>
      <c r="F56" t="s">
        <v>2</v>
      </c>
      <c r="G56" s="2">
        <v>2</v>
      </c>
      <c r="H56" t="s">
        <v>13</v>
      </c>
      <c r="I56" s="1">
        <v>99.995000000000005</v>
      </c>
      <c r="J56" s="1">
        <v>199.99</v>
      </c>
      <c r="K56" s="5">
        <v>21.63</v>
      </c>
      <c r="L56" s="5">
        <f t="shared" si="17"/>
        <v>43.26</v>
      </c>
    </row>
    <row r="57" spans="1:19" x14ac:dyDescent="0.3">
      <c r="A57" t="s">
        <v>12</v>
      </c>
      <c r="B57" t="s">
        <v>71</v>
      </c>
      <c r="C57" s="17">
        <v>45222</v>
      </c>
      <c r="D57" t="s">
        <v>42</v>
      </c>
      <c r="E57" t="s">
        <v>48</v>
      </c>
      <c r="F57" t="s">
        <v>49</v>
      </c>
      <c r="G57" s="2">
        <v>5</v>
      </c>
      <c r="H57" t="s">
        <v>13</v>
      </c>
      <c r="I57" s="1">
        <v>137.86799999999999</v>
      </c>
      <c r="J57" s="1">
        <v>689.34</v>
      </c>
      <c r="K57" s="5">
        <v>30.9</v>
      </c>
      <c r="L57" s="5">
        <f t="shared" si="17"/>
        <v>154.5</v>
      </c>
    </row>
    <row r="58" spans="1:19" x14ac:dyDescent="0.3">
      <c r="J58" s="1">
        <f>SUM(J52:J57)</f>
        <v>3402.8599999999997</v>
      </c>
      <c r="L58" s="5">
        <f>SUM(L52:L57)</f>
        <v>741.59999999999991</v>
      </c>
      <c r="M58" s="6">
        <v>0.2</v>
      </c>
      <c r="N58" s="1">
        <f>J58*M58</f>
        <v>680.572</v>
      </c>
      <c r="O58" s="9">
        <f>L58*M58</f>
        <v>148.32</v>
      </c>
      <c r="P58" s="1">
        <v>679.29</v>
      </c>
      <c r="Q58" s="5">
        <v>152.68</v>
      </c>
      <c r="R58" s="7">
        <f t="shared" ref="R58" si="18">P58/Q58</f>
        <v>4.4491092481006023</v>
      </c>
      <c r="S58" s="15">
        <f>P58/J58</f>
        <v>0.19962325808290673</v>
      </c>
    </row>
    <row r="60" spans="1:19" x14ac:dyDescent="0.3">
      <c r="A60" t="s">
        <v>12</v>
      </c>
      <c r="B60" t="s">
        <v>72</v>
      </c>
      <c r="C60" s="17">
        <v>45243</v>
      </c>
      <c r="D60" t="s">
        <v>42</v>
      </c>
      <c r="E60" t="s">
        <v>48</v>
      </c>
      <c r="F60" t="s">
        <v>49</v>
      </c>
      <c r="G60" s="2">
        <v>25</v>
      </c>
      <c r="H60" t="s">
        <v>13</v>
      </c>
      <c r="I60" s="1">
        <v>136.48439999999999</v>
      </c>
      <c r="J60" s="1">
        <v>3412.11</v>
      </c>
      <c r="K60" s="5">
        <v>30.9</v>
      </c>
      <c r="L60" s="5">
        <f t="shared" ref="L60:L61" si="19">G60*K60</f>
        <v>772.5</v>
      </c>
    </row>
    <row r="61" spans="1:19" x14ac:dyDescent="0.3">
      <c r="A61" t="s">
        <v>12</v>
      </c>
      <c r="B61" t="s">
        <v>73</v>
      </c>
      <c r="C61" s="17">
        <v>45254</v>
      </c>
      <c r="D61" t="s">
        <v>16</v>
      </c>
      <c r="E61" t="s">
        <v>39</v>
      </c>
      <c r="F61" t="s">
        <v>40</v>
      </c>
      <c r="G61" s="2">
        <v>12</v>
      </c>
      <c r="H61" t="s">
        <v>13</v>
      </c>
      <c r="I61" s="1">
        <v>95.174099999999996</v>
      </c>
      <c r="J61" s="1">
        <v>1142.0899999999999</v>
      </c>
      <c r="K61" s="5">
        <v>21.63</v>
      </c>
      <c r="L61" s="5">
        <f t="shared" si="19"/>
        <v>259.56</v>
      </c>
    </row>
    <row r="62" spans="1:19" x14ac:dyDescent="0.3">
      <c r="J62" s="1">
        <f>SUM(J60:J61)</f>
        <v>4554.2</v>
      </c>
      <c r="L62" s="5">
        <f>SUM(L60:L61)</f>
        <v>1032.06</v>
      </c>
      <c r="M62" s="6">
        <v>0.2</v>
      </c>
      <c r="N62" s="1">
        <f>J62*M62</f>
        <v>910.84</v>
      </c>
      <c r="O62" s="9">
        <f>L62*M62</f>
        <v>206.41200000000001</v>
      </c>
      <c r="P62" s="1">
        <v>858.35</v>
      </c>
      <c r="Q62" s="5">
        <v>198.11</v>
      </c>
      <c r="R62" s="7">
        <f t="shared" ref="R62" si="20">P62/Q62</f>
        <v>4.3326939579021753</v>
      </c>
      <c r="S62" s="15">
        <f>P62/J62</f>
        <v>0.18847437530191913</v>
      </c>
    </row>
    <row r="64" spans="1:19" x14ac:dyDescent="0.3">
      <c r="A64" t="s">
        <v>12</v>
      </c>
      <c r="B64" t="s">
        <v>74</v>
      </c>
      <c r="C64" s="17">
        <v>45266</v>
      </c>
      <c r="D64" t="s">
        <v>42</v>
      </c>
      <c r="E64" t="s">
        <v>48</v>
      </c>
      <c r="F64" t="s">
        <v>49</v>
      </c>
      <c r="G64" s="2">
        <v>25</v>
      </c>
      <c r="H64" t="s">
        <v>13</v>
      </c>
      <c r="I64" s="1">
        <v>133.41720000000001</v>
      </c>
      <c r="J64" s="1">
        <v>3335.43</v>
      </c>
      <c r="K64" s="5">
        <v>30.9</v>
      </c>
      <c r="L64" s="5">
        <f t="shared" ref="L64:L72" si="21">G64*K64</f>
        <v>772.5</v>
      </c>
    </row>
    <row r="65" spans="1:19" x14ac:dyDescent="0.3">
      <c r="A65" t="s">
        <v>12</v>
      </c>
      <c r="B65" t="s">
        <v>75</v>
      </c>
      <c r="C65" s="17">
        <v>45267</v>
      </c>
      <c r="D65" t="s">
        <v>14</v>
      </c>
      <c r="E65" t="s">
        <v>15</v>
      </c>
      <c r="F65" t="s">
        <v>0</v>
      </c>
      <c r="G65" s="2">
        <v>3</v>
      </c>
      <c r="H65" t="s">
        <v>13</v>
      </c>
      <c r="I65" s="1">
        <v>94.096599999999995</v>
      </c>
      <c r="J65" s="1">
        <v>282.29000000000002</v>
      </c>
      <c r="K65" s="5">
        <v>21.63</v>
      </c>
      <c r="L65" s="5">
        <f t="shared" si="21"/>
        <v>64.89</v>
      </c>
    </row>
    <row r="66" spans="1:19" x14ac:dyDescent="0.3">
      <c r="A66" t="s">
        <v>12</v>
      </c>
      <c r="B66" t="s">
        <v>75</v>
      </c>
      <c r="C66" s="17">
        <v>45267</v>
      </c>
      <c r="D66" t="s">
        <v>16</v>
      </c>
      <c r="E66" t="s">
        <v>39</v>
      </c>
      <c r="F66" t="s">
        <v>40</v>
      </c>
      <c r="G66" s="2">
        <v>2</v>
      </c>
      <c r="H66" t="s">
        <v>13</v>
      </c>
      <c r="I66" s="1">
        <v>94.094999999999999</v>
      </c>
      <c r="J66" s="1">
        <v>188.19</v>
      </c>
      <c r="K66" s="5">
        <v>21.63</v>
      </c>
      <c r="L66" s="5">
        <f t="shared" si="21"/>
        <v>43.26</v>
      </c>
    </row>
    <row r="67" spans="1:19" x14ac:dyDescent="0.3">
      <c r="A67" t="s">
        <v>12</v>
      </c>
      <c r="B67" t="s">
        <v>75</v>
      </c>
      <c r="C67" s="17">
        <v>45267</v>
      </c>
      <c r="D67" t="s">
        <v>17</v>
      </c>
      <c r="E67" t="s">
        <v>18</v>
      </c>
      <c r="F67" t="s">
        <v>1</v>
      </c>
      <c r="G67" s="2">
        <v>3</v>
      </c>
      <c r="H67" t="s">
        <v>13</v>
      </c>
      <c r="I67" s="1">
        <v>94.096599999999995</v>
      </c>
      <c r="J67" s="1">
        <v>282.29000000000002</v>
      </c>
      <c r="K67" s="5">
        <v>21.63</v>
      </c>
      <c r="L67" s="5">
        <f t="shared" si="21"/>
        <v>64.89</v>
      </c>
    </row>
    <row r="68" spans="1:19" x14ac:dyDescent="0.3">
      <c r="A68" t="s">
        <v>12</v>
      </c>
      <c r="B68" t="s">
        <v>75</v>
      </c>
      <c r="C68" s="17">
        <v>45267</v>
      </c>
      <c r="D68" t="s">
        <v>19</v>
      </c>
      <c r="E68" t="s">
        <v>20</v>
      </c>
      <c r="F68" t="s">
        <v>2</v>
      </c>
      <c r="G68" s="2">
        <v>2</v>
      </c>
      <c r="H68" t="s">
        <v>13</v>
      </c>
      <c r="I68" s="1">
        <v>94.094999999999999</v>
      </c>
      <c r="J68" s="1">
        <v>188.19</v>
      </c>
      <c r="K68" s="5">
        <v>21.63</v>
      </c>
      <c r="L68" s="5">
        <f t="shared" si="21"/>
        <v>43.26</v>
      </c>
    </row>
    <row r="69" spans="1:19" x14ac:dyDescent="0.3">
      <c r="A69" t="s">
        <v>12</v>
      </c>
      <c r="B69" t="s">
        <v>76</v>
      </c>
      <c r="C69" s="17">
        <v>45282</v>
      </c>
      <c r="D69" t="s">
        <v>14</v>
      </c>
      <c r="E69" t="s">
        <v>15</v>
      </c>
      <c r="F69" t="s">
        <v>0</v>
      </c>
      <c r="G69" s="2">
        <v>2</v>
      </c>
      <c r="H69" t="s">
        <v>13</v>
      </c>
      <c r="I69" s="1">
        <v>94.064999999999998</v>
      </c>
      <c r="J69" s="1">
        <v>188.13</v>
      </c>
      <c r="K69" s="5">
        <v>21.63</v>
      </c>
      <c r="L69" s="5">
        <f t="shared" si="21"/>
        <v>43.26</v>
      </c>
    </row>
    <row r="70" spans="1:19" x14ac:dyDescent="0.3">
      <c r="A70" t="s">
        <v>12</v>
      </c>
      <c r="B70" t="s">
        <v>76</v>
      </c>
      <c r="C70" s="17">
        <v>45282</v>
      </c>
      <c r="D70" t="s">
        <v>16</v>
      </c>
      <c r="E70" t="s">
        <v>39</v>
      </c>
      <c r="F70" t="s">
        <v>40</v>
      </c>
      <c r="G70" s="2">
        <v>3</v>
      </c>
      <c r="H70" t="s">
        <v>13</v>
      </c>
      <c r="I70" s="1">
        <v>94.063299999999998</v>
      </c>
      <c r="J70" s="1">
        <v>282.19</v>
      </c>
      <c r="K70" s="5">
        <v>21.63</v>
      </c>
      <c r="L70" s="5">
        <f t="shared" si="21"/>
        <v>64.89</v>
      </c>
    </row>
    <row r="71" spans="1:19" x14ac:dyDescent="0.3">
      <c r="A71" t="s">
        <v>12</v>
      </c>
      <c r="B71" t="s">
        <v>76</v>
      </c>
      <c r="C71" s="17">
        <v>45282</v>
      </c>
      <c r="D71" t="s">
        <v>17</v>
      </c>
      <c r="E71" t="s">
        <v>18</v>
      </c>
      <c r="F71" t="s">
        <v>1</v>
      </c>
      <c r="G71" s="2">
        <v>4</v>
      </c>
      <c r="H71" t="s">
        <v>13</v>
      </c>
      <c r="I71" s="1">
        <v>94.0625</v>
      </c>
      <c r="J71" s="1">
        <v>376.25</v>
      </c>
      <c r="K71" s="5">
        <v>21.63</v>
      </c>
      <c r="L71" s="5">
        <f t="shared" si="21"/>
        <v>86.52</v>
      </c>
    </row>
    <row r="72" spans="1:19" x14ac:dyDescent="0.3">
      <c r="A72" t="s">
        <v>12</v>
      </c>
      <c r="B72" t="s">
        <v>76</v>
      </c>
      <c r="C72" s="17">
        <v>45282</v>
      </c>
      <c r="D72" t="s">
        <v>19</v>
      </c>
      <c r="E72" t="s">
        <v>20</v>
      </c>
      <c r="F72" t="s">
        <v>2</v>
      </c>
      <c r="G72" s="2">
        <v>3</v>
      </c>
      <c r="H72" t="s">
        <v>13</v>
      </c>
      <c r="I72" s="1">
        <v>94.063299999999998</v>
      </c>
      <c r="J72" s="1">
        <v>282.19</v>
      </c>
      <c r="K72" s="5">
        <v>21.63</v>
      </c>
      <c r="L72" s="5">
        <f t="shared" si="21"/>
        <v>64.89</v>
      </c>
    </row>
    <row r="73" spans="1:19" x14ac:dyDescent="0.3">
      <c r="J73" s="1">
        <f>SUM(J64:J72)</f>
        <v>5405.1499999999987</v>
      </c>
      <c r="L73" s="5">
        <f>SUM(L64:L72)</f>
        <v>1248.3600000000001</v>
      </c>
      <c r="M73" s="6">
        <v>0.2</v>
      </c>
      <c r="N73" s="1">
        <f>J73*M73</f>
        <v>1081.0299999999997</v>
      </c>
      <c r="O73" s="9">
        <f>L73*M73</f>
        <v>249.67200000000003</v>
      </c>
      <c r="P73" s="1">
        <v>1041.26</v>
      </c>
      <c r="Q73" s="5">
        <v>239.48</v>
      </c>
      <c r="R73" s="7">
        <f t="shared" ref="R73" si="22">P73/Q73</f>
        <v>4.3480040086854856</v>
      </c>
      <c r="S73" s="15">
        <f>P73/J73</f>
        <v>0.19264220234406079</v>
      </c>
    </row>
  </sheetData>
  <sortState ref="A2:J37">
    <sortCondition ref="C2"/>
  </sortState>
  <pageMargins left="0.7" right="0.7" top="0.75" bottom="0.75" header="0.3" footer="0.3"/>
  <pageSetup paperSize="9"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zoomScale="110" zoomScaleNormal="110" workbookViewId="0">
      <selection activeCell="G12" sqref="G12"/>
    </sheetView>
  </sheetViews>
  <sheetFormatPr defaultRowHeight="14.4" x14ac:dyDescent="0.3"/>
  <cols>
    <col min="1" max="1" width="25.33203125" customWidth="1"/>
    <col min="2" max="2" width="46.77734375" customWidth="1"/>
    <col min="3" max="3" width="10.33203125" bestFit="1" customWidth="1"/>
    <col min="5" max="5" width="9.44140625" bestFit="1" customWidth="1"/>
    <col min="6" max="6" width="10.77734375" customWidth="1"/>
    <col min="11" max="11" width="10.6640625" customWidth="1"/>
    <col min="12" max="12" width="11.109375" customWidth="1"/>
    <col min="13" max="13" width="14.44140625" customWidth="1"/>
  </cols>
  <sheetData>
    <row r="1" spans="1:9" x14ac:dyDescent="0.3">
      <c r="A1" s="12" t="s">
        <v>31</v>
      </c>
    </row>
    <row r="2" spans="1:9" x14ac:dyDescent="0.3">
      <c r="A2" s="12" t="s">
        <v>67</v>
      </c>
    </row>
    <row r="3" spans="1:9" x14ac:dyDescent="0.3">
      <c r="A3" s="12"/>
    </row>
    <row r="4" spans="1:9" x14ac:dyDescent="0.3">
      <c r="A4" t="s">
        <v>35</v>
      </c>
    </row>
    <row r="5" spans="1:9" x14ac:dyDescent="0.3">
      <c r="A5" s="16" t="s">
        <v>68</v>
      </c>
    </row>
    <row r="6" spans="1:9" x14ac:dyDescent="0.3">
      <c r="A6" s="13" t="s">
        <v>33</v>
      </c>
    </row>
    <row r="7" spans="1:9" x14ac:dyDescent="0.3">
      <c r="A7" s="18" t="s">
        <v>34</v>
      </c>
    </row>
    <row r="8" spans="1:9" x14ac:dyDescent="0.3">
      <c r="A8" s="18" t="s">
        <v>38</v>
      </c>
    </row>
    <row r="11" spans="1:9" x14ac:dyDescent="0.3">
      <c r="A11" t="s">
        <v>29</v>
      </c>
      <c r="B11" t="s">
        <v>5</v>
      </c>
      <c r="C11" t="s">
        <v>8</v>
      </c>
      <c r="D11" t="s">
        <v>28</v>
      </c>
      <c r="E11" t="s">
        <v>36</v>
      </c>
      <c r="F11" t="s">
        <v>30</v>
      </c>
      <c r="G11" t="s">
        <v>41</v>
      </c>
    </row>
    <row r="12" spans="1:9" x14ac:dyDescent="0.3">
      <c r="A12" t="s">
        <v>43</v>
      </c>
      <c r="B12" t="s">
        <v>42</v>
      </c>
      <c r="C12">
        <v>12</v>
      </c>
      <c r="D12" t="s">
        <v>13</v>
      </c>
      <c r="E12">
        <v>1668.72</v>
      </c>
      <c r="F12" s="20">
        <v>0.2</v>
      </c>
      <c r="G12" s="21">
        <f>E12*F12</f>
        <v>333.74400000000003</v>
      </c>
    </row>
    <row r="13" spans="1:9" x14ac:dyDescent="0.3">
      <c r="F13" s="20"/>
      <c r="G13" s="21"/>
    </row>
    <row r="14" spans="1:9" x14ac:dyDescent="0.3">
      <c r="F14" s="20"/>
      <c r="G14" s="12">
        <f>SUM(G12:G13)</f>
        <v>333.74400000000003</v>
      </c>
    </row>
    <row r="15" spans="1:9" x14ac:dyDescent="0.3">
      <c r="F15" s="20"/>
      <c r="G15" s="21"/>
      <c r="I15" s="14"/>
    </row>
    <row r="16" spans="1:9" x14ac:dyDescent="0.3">
      <c r="F16" s="20"/>
      <c r="G16" s="12"/>
      <c r="I16" s="14"/>
    </row>
    <row r="17" spans="6:9" x14ac:dyDescent="0.3">
      <c r="F17" s="20"/>
      <c r="I17" s="14"/>
    </row>
    <row r="18" spans="6:9" x14ac:dyDescent="0.3">
      <c r="F18" s="20"/>
      <c r="G18" s="12"/>
      <c r="I18" s="14"/>
    </row>
    <row r="19" spans="6:9" x14ac:dyDescent="0.3">
      <c r="F19" s="6"/>
      <c r="G19" s="19"/>
    </row>
    <row r="20" spans="6:9" x14ac:dyDescent="0.3">
      <c r="F20" s="6"/>
      <c r="G20" s="1"/>
    </row>
    <row r="21" spans="6:9" x14ac:dyDescent="0.3">
      <c r="F21" s="6"/>
      <c r="G21" s="1"/>
    </row>
    <row r="22" spans="6:9" x14ac:dyDescent="0.3">
      <c r="F22" s="6"/>
      <c r="G22" s="1"/>
    </row>
    <row r="23" spans="6:9" x14ac:dyDescent="0.3">
      <c r="F23" s="6"/>
      <c r="G23" s="1"/>
    </row>
    <row r="24" spans="6:9" x14ac:dyDescent="0.3">
      <c r="F24" s="6"/>
      <c r="G24" s="1"/>
    </row>
    <row r="25" spans="6:9" x14ac:dyDescent="0.3">
      <c r="F25" s="6"/>
      <c r="G25" s="1"/>
    </row>
    <row r="27" spans="6:9" x14ac:dyDescent="0.3">
      <c r="G27" s="11"/>
    </row>
    <row r="30" spans="6:9" x14ac:dyDescent="0.3">
      <c r="G30" s="11"/>
    </row>
  </sheetData>
  <sortState ref="A15:G29">
    <sortCondition ref="A15"/>
  </sortState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="110" zoomScaleNormal="110" workbookViewId="0">
      <selection activeCell="G12" sqref="G12"/>
    </sheetView>
  </sheetViews>
  <sheetFormatPr defaultRowHeight="14.4" x14ac:dyDescent="0.3"/>
  <cols>
    <col min="1" max="1" width="25.33203125" customWidth="1"/>
    <col min="2" max="2" width="46.77734375" customWidth="1"/>
    <col min="3" max="3" width="10.33203125" bestFit="1" customWidth="1"/>
    <col min="5" max="5" width="9.44140625" bestFit="1" customWidth="1"/>
    <col min="6" max="6" width="10.77734375" customWidth="1"/>
    <col min="11" max="11" width="10.6640625" customWidth="1"/>
    <col min="12" max="12" width="11.109375" customWidth="1"/>
    <col min="13" max="13" width="14.44140625" customWidth="1"/>
  </cols>
  <sheetData>
    <row r="1" spans="1:9" x14ac:dyDescent="0.3">
      <c r="A1" s="12" t="s">
        <v>31</v>
      </c>
    </row>
    <row r="2" spans="1:9" x14ac:dyDescent="0.3">
      <c r="A2" s="12" t="s">
        <v>67</v>
      </c>
    </row>
    <row r="3" spans="1:9" x14ac:dyDescent="0.3">
      <c r="A3" s="12"/>
    </row>
    <row r="4" spans="1:9" x14ac:dyDescent="0.3">
      <c r="A4" t="s">
        <v>35</v>
      </c>
    </row>
    <row r="5" spans="1:9" x14ac:dyDescent="0.3">
      <c r="A5" s="16" t="s">
        <v>37</v>
      </c>
    </row>
    <row r="6" spans="1:9" x14ac:dyDescent="0.3">
      <c r="A6" s="13" t="s">
        <v>33</v>
      </c>
    </row>
    <row r="7" spans="1:9" x14ac:dyDescent="0.3">
      <c r="A7" s="18" t="s">
        <v>34</v>
      </c>
    </row>
    <row r="8" spans="1:9" x14ac:dyDescent="0.3">
      <c r="A8" s="18" t="s">
        <v>38</v>
      </c>
    </row>
    <row r="11" spans="1:9" x14ac:dyDescent="0.3">
      <c r="A11" t="s">
        <v>29</v>
      </c>
      <c r="B11" t="s">
        <v>5</v>
      </c>
      <c r="C11" t="s">
        <v>8</v>
      </c>
      <c r="D11" t="s">
        <v>28</v>
      </c>
      <c r="E11" t="s">
        <v>36</v>
      </c>
      <c r="F11" t="s">
        <v>30</v>
      </c>
      <c r="G11" t="s">
        <v>41</v>
      </c>
    </row>
    <row r="12" spans="1:9" x14ac:dyDescent="0.3">
      <c r="A12" t="s">
        <v>27</v>
      </c>
      <c r="B12" t="s">
        <v>42</v>
      </c>
      <c r="C12">
        <v>5</v>
      </c>
      <c r="D12" t="s">
        <v>13</v>
      </c>
      <c r="E12">
        <v>689.35</v>
      </c>
      <c r="F12" s="20">
        <v>0.2</v>
      </c>
      <c r="G12" s="22">
        <f>E12*F12</f>
        <v>137.87</v>
      </c>
    </row>
    <row r="13" spans="1:9" x14ac:dyDescent="0.3">
      <c r="A13" t="s">
        <v>27</v>
      </c>
      <c r="B13" t="s">
        <v>14</v>
      </c>
      <c r="C13">
        <v>4</v>
      </c>
      <c r="D13" t="s">
        <v>13</v>
      </c>
      <c r="E13">
        <v>399.96</v>
      </c>
      <c r="F13" s="20">
        <v>0.2</v>
      </c>
      <c r="G13" s="22">
        <f t="shared" ref="G13:G19" si="0">E13*F13</f>
        <v>79.992000000000004</v>
      </c>
    </row>
    <row r="14" spans="1:9" x14ac:dyDescent="0.3">
      <c r="A14" t="s">
        <v>27</v>
      </c>
      <c r="B14" t="s">
        <v>16</v>
      </c>
      <c r="C14">
        <v>2</v>
      </c>
      <c r="D14" t="s">
        <v>13</v>
      </c>
      <c r="E14">
        <v>199.98</v>
      </c>
      <c r="F14" s="20">
        <v>0.2</v>
      </c>
      <c r="G14" s="22">
        <f t="shared" si="0"/>
        <v>39.996000000000002</v>
      </c>
    </row>
    <row r="15" spans="1:9" x14ac:dyDescent="0.3">
      <c r="A15" t="s">
        <v>27</v>
      </c>
      <c r="B15" t="s">
        <v>17</v>
      </c>
      <c r="C15">
        <v>2</v>
      </c>
      <c r="D15" t="s">
        <v>13</v>
      </c>
      <c r="E15">
        <v>199.98</v>
      </c>
      <c r="F15" s="20">
        <v>0.2</v>
      </c>
      <c r="G15" s="22">
        <f t="shared" si="0"/>
        <v>39.996000000000002</v>
      </c>
      <c r="I15" s="14"/>
    </row>
    <row r="16" spans="1:9" x14ac:dyDescent="0.3">
      <c r="A16" t="s">
        <v>27</v>
      </c>
      <c r="B16" t="s">
        <v>19</v>
      </c>
      <c r="C16">
        <v>2</v>
      </c>
      <c r="D16" t="s">
        <v>13</v>
      </c>
      <c r="E16">
        <v>199.98</v>
      </c>
      <c r="F16" s="20">
        <v>0.2</v>
      </c>
      <c r="G16" s="22">
        <f t="shared" si="0"/>
        <v>39.996000000000002</v>
      </c>
      <c r="I16" s="14"/>
    </row>
    <row r="17" spans="1:9" x14ac:dyDescent="0.3">
      <c r="F17" s="20"/>
      <c r="G17" s="11">
        <f>SUM(G12:G16)</f>
        <v>337.84999999999997</v>
      </c>
      <c r="I17" s="14"/>
    </row>
    <row r="18" spans="1:9" x14ac:dyDescent="0.3">
      <c r="F18" s="20"/>
      <c r="G18" s="22"/>
      <c r="I18" s="14"/>
    </row>
    <row r="19" spans="1:9" x14ac:dyDescent="0.3">
      <c r="A19" t="s">
        <v>43</v>
      </c>
      <c r="B19" t="s">
        <v>42</v>
      </c>
      <c r="C19">
        <v>12</v>
      </c>
      <c r="D19" t="s">
        <v>13</v>
      </c>
      <c r="E19">
        <v>1713.6</v>
      </c>
      <c r="F19" s="20">
        <v>0.2</v>
      </c>
      <c r="G19" s="11">
        <f t="shared" si="0"/>
        <v>342.72</v>
      </c>
      <c r="I19" s="14"/>
    </row>
    <row r="20" spans="1:9" x14ac:dyDescent="0.3">
      <c r="F20" s="6"/>
      <c r="G20" s="19"/>
    </row>
    <row r="21" spans="1:9" x14ac:dyDescent="0.3">
      <c r="F21" s="6"/>
      <c r="G21" s="1"/>
    </row>
    <row r="22" spans="1:9" x14ac:dyDescent="0.3">
      <c r="F22" s="6"/>
      <c r="G22" s="1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zoomScale="110" zoomScaleNormal="110" workbookViewId="0">
      <selection activeCell="F11" sqref="F11:G13"/>
    </sheetView>
  </sheetViews>
  <sheetFormatPr defaultRowHeight="14.4" x14ac:dyDescent="0.3"/>
  <cols>
    <col min="1" max="1" width="25.33203125" customWidth="1"/>
    <col min="2" max="2" width="46.77734375" customWidth="1"/>
    <col min="3" max="3" width="10.33203125" bestFit="1" customWidth="1"/>
    <col min="5" max="5" width="9.44140625" bestFit="1" customWidth="1"/>
    <col min="6" max="6" width="10.77734375" customWidth="1"/>
    <col min="11" max="11" width="10.6640625" customWidth="1"/>
    <col min="12" max="12" width="11.109375" customWidth="1"/>
    <col min="13" max="13" width="14.44140625" customWidth="1"/>
  </cols>
  <sheetData>
    <row r="1" spans="1:9" x14ac:dyDescent="0.3">
      <c r="A1" s="12" t="s">
        <v>31</v>
      </c>
    </row>
    <row r="2" spans="1:9" x14ac:dyDescent="0.3">
      <c r="A2" s="12" t="s">
        <v>67</v>
      </c>
    </row>
    <row r="3" spans="1:9" x14ac:dyDescent="0.3">
      <c r="A3" s="12"/>
    </row>
    <row r="4" spans="1:9" x14ac:dyDescent="0.3">
      <c r="A4" t="s">
        <v>35</v>
      </c>
    </row>
    <row r="5" spans="1:9" x14ac:dyDescent="0.3">
      <c r="A5" s="16" t="s">
        <v>37</v>
      </c>
    </row>
    <row r="6" spans="1:9" x14ac:dyDescent="0.3">
      <c r="A6" s="13" t="s">
        <v>77</v>
      </c>
    </row>
    <row r="7" spans="1:9" x14ac:dyDescent="0.3">
      <c r="A7" s="18" t="s">
        <v>78</v>
      </c>
    </row>
    <row r="8" spans="1:9" x14ac:dyDescent="0.3">
      <c r="A8" s="18" t="s">
        <v>79</v>
      </c>
    </row>
    <row r="11" spans="1:9" x14ac:dyDescent="0.3">
      <c r="A11" t="s">
        <v>29</v>
      </c>
      <c r="B11" t="s">
        <v>5</v>
      </c>
      <c r="C11" t="s">
        <v>8</v>
      </c>
      <c r="D11" t="s">
        <v>28</v>
      </c>
      <c r="E11" t="s">
        <v>36</v>
      </c>
      <c r="F11" t="s">
        <v>30</v>
      </c>
      <c r="G11" t="s">
        <v>41</v>
      </c>
    </row>
    <row r="12" spans="1:9" x14ac:dyDescent="0.3">
      <c r="A12" t="s">
        <v>43</v>
      </c>
      <c r="B12" t="s">
        <v>42</v>
      </c>
      <c r="C12">
        <v>25</v>
      </c>
      <c r="D12" t="s">
        <v>13</v>
      </c>
      <c r="E12">
        <v>3412</v>
      </c>
      <c r="F12" s="20">
        <v>0.2</v>
      </c>
      <c r="G12" s="22">
        <f>E12*F12</f>
        <v>682.40000000000009</v>
      </c>
    </row>
    <row r="13" spans="1:9" x14ac:dyDescent="0.3">
      <c r="A13" t="s">
        <v>27</v>
      </c>
      <c r="B13" t="s">
        <v>16</v>
      </c>
      <c r="C13">
        <v>12</v>
      </c>
      <c r="D13" t="s">
        <v>13</v>
      </c>
      <c r="E13">
        <v>1142.04</v>
      </c>
      <c r="F13" s="20">
        <v>0.2</v>
      </c>
      <c r="G13" s="22">
        <f>E13*F13</f>
        <v>228.40800000000002</v>
      </c>
    </row>
    <row r="14" spans="1:9" x14ac:dyDescent="0.3">
      <c r="F14" s="20"/>
      <c r="G14" s="22"/>
    </row>
    <row r="15" spans="1:9" x14ac:dyDescent="0.3">
      <c r="F15" s="20"/>
      <c r="G15" s="22"/>
    </row>
    <row r="16" spans="1:9" x14ac:dyDescent="0.3">
      <c r="F16" s="20"/>
      <c r="G16" s="22"/>
      <c r="I16" s="14"/>
    </row>
    <row r="17" spans="6:9" x14ac:dyDescent="0.3">
      <c r="F17" s="20"/>
      <c r="G17" s="22"/>
      <c r="I17" s="14"/>
    </row>
    <row r="18" spans="6:9" x14ac:dyDescent="0.3">
      <c r="F18" s="20"/>
      <c r="G18" s="22"/>
      <c r="I18" s="14"/>
    </row>
    <row r="19" spans="6:9" x14ac:dyDescent="0.3">
      <c r="F19" s="20"/>
      <c r="G19" s="22"/>
      <c r="I19" s="14"/>
    </row>
    <row r="20" spans="6:9" x14ac:dyDescent="0.3">
      <c r="F20" s="20"/>
      <c r="G20" s="11"/>
    </row>
    <row r="21" spans="6:9" x14ac:dyDescent="0.3">
      <c r="F21" s="20"/>
      <c r="G21" s="22"/>
    </row>
    <row r="22" spans="6:9" x14ac:dyDescent="0.3">
      <c r="F22" s="20"/>
      <c r="G22" s="22"/>
    </row>
    <row r="23" spans="6:9" x14ac:dyDescent="0.3">
      <c r="F23" s="20"/>
      <c r="G23" s="22"/>
    </row>
    <row r="24" spans="6:9" x14ac:dyDescent="0.3">
      <c r="G24" s="11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zoomScale="110" zoomScaleNormal="110" workbookViewId="0">
      <selection activeCell="C23" sqref="C23"/>
    </sheetView>
  </sheetViews>
  <sheetFormatPr defaultRowHeight="14.4" x14ac:dyDescent="0.3"/>
  <cols>
    <col min="1" max="1" width="25.33203125" customWidth="1"/>
    <col min="2" max="2" width="46.77734375" customWidth="1"/>
    <col min="3" max="3" width="10.33203125" bestFit="1" customWidth="1"/>
    <col min="5" max="5" width="9.44140625" bestFit="1" customWidth="1"/>
    <col min="6" max="6" width="10.77734375" customWidth="1"/>
    <col min="11" max="11" width="10.6640625" customWidth="1"/>
    <col min="12" max="12" width="11.109375" customWidth="1"/>
    <col min="13" max="13" width="14.44140625" customWidth="1"/>
  </cols>
  <sheetData>
    <row r="1" spans="1:7" x14ac:dyDescent="0.3">
      <c r="A1" s="12" t="s">
        <v>31</v>
      </c>
    </row>
    <row r="2" spans="1:7" x14ac:dyDescent="0.3">
      <c r="A2" s="12" t="s">
        <v>67</v>
      </c>
    </row>
    <row r="3" spans="1:7" x14ac:dyDescent="0.3">
      <c r="A3" s="12"/>
    </row>
    <row r="4" spans="1:7" x14ac:dyDescent="0.3">
      <c r="A4" t="s">
        <v>35</v>
      </c>
    </row>
    <row r="5" spans="1:7" x14ac:dyDescent="0.3">
      <c r="A5" s="16" t="s">
        <v>37</v>
      </c>
    </row>
    <row r="6" spans="1:7" x14ac:dyDescent="0.3">
      <c r="A6" s="13" t="s">
        <v>77</v>
      </c>
    </row>
    <row r="7" spans="1:7" x14ac:dyDescent="0.3">
      <c r="A7" s="18" t="s">
        <v>78</v>
      </c>
    </row>
    <row r="8" spans="1:7" x14ac:dyDescent="0.3">
      <c r="A8" s="18" t="s">
        <v>79</v>
      </c>
    </row>
    <row r="9" spans="1:7" x14ac:dyDescent="0.3">
      <c r="F9" s="6"/>
      <c r="G9" s="11"/>
    </row>
    <row r="10" spans="1:7" x14ac:dyDescent="0.3">
      <c r="F10" s="6"/>
      <c r="G10" s="1"/>
    </row>
    <row r="11" spans="1:7" x14ac:dyDescent="0.3">
      <c r="A11" t="s">
        <v>29</v>
      </c>
      <c r="B11" t="s">
        <v>5</v>
      </c>
      <c r="C11" t="s">
        <v>8</v>
      </c>
      <c r="D11" t="s">
        <v>28</v>
      </c>
      <c r="E11" t="s">
        <v>36</v>
      </c>
      <c r="F11" t="s">
        <v>30</v>
      </c>
      <c r="G11" t="s">
        <v>41</v>
      </c>
    </row>
    <row r="12" spans="1:7" x14ac:dyDescent="0.3">
      <c r="A12" t="s">
        <v>43</v>
      </c>
      <c r="B12" t="s">
        <v>42</v>
      </c>
      <c r="C12">
        <v>25</v>
      </c>
      <c r="D12" t="s">
        <v>13</v>
      </c>
      <c r="E12">
        <v>3335.5</v>
      </c>
      <c r="F12" s="20">
        <v>0.2</v>
      </c>
      <c r="G12" s="11">
        <f>E12*F12</f>
        <v>667.1</v>
      </c>
    </row>
    <row r="13" spans="1:7" x14ac:dyDescent="0.3">
      <c r="F13" s="20"/>
      <c r="G13" s="22"/>
    </row>
    <row r="14" spans="1:7" x14ac:dyDescent="0.3">
      <c r="A14" t="s">
        <v>27</v>
      </c>
      <c r="B14" t="s">
        <v>14</v>
      </c>
      <c r="C14">
        <v>5</v>
      </c>
      <c r="D14" t="s">
        <v>13</v>
      </c>
      <c r="E14">
        <v>470.42</v>
      </c>
      <c r="F14" s="20">
        <v>0.2</v>
      </c>
      <c r="G14" s="22">
        <f t="shared" ref="G14:G17" si="0">E14*F14</f>
        <v>94.084000000000003</v>
      </c>
    </row>
    <row r="15" spans="1:7" x14ac:dyDescent="0.3">
      <c r="A15" t="s">
        <v>27</v>
      </c>
      <c r="B15" t="s">
        <v>16</v>
      </c>
      <c r="C15">
        <v>5</v>
      </c>
      <c r="D15" t="s">
        <v>13</v>
      </c>
      <c r="E15">
        <v>470.38</v>
      </c>
      <c r="F15" s="20">
        <v>0.2</v>
      </c>
      <c r="G15" s="22">
        <f t="shared" si="0"/>
        <v>94.076000000000008</v>
      </c>
    </row>
    <row r="16" spans="1:7" x14ac:dyDescent="0.3">
      <c r="A16" t="s">
        <v>27</v>
      </c>
      <c r="B16" t="s">
        <v>17</v>
      </c>
      <c r="C16">
        <v>7</v>
      </c>
      <c r="D16" t="s">
        <v>13</v>
      </c>
      <c r="E16">
        <v>658.54</v>
      </c>
      <c r="F16" s="20">
        <v>0.2</v>
      </c>
      <c r="G16" s="22">
        <f t="shared" si="0"/>
        <v>131.708</v>
      </c>
    </row>
    <row r="17" spans="1:7" x14ac:dyDescent="0.3">
      <c r="A17" t="s">
        <v>27</v>
      </c>
      <c r="B17" t="s">
        <v>19</v>
      </c>
      <c r="C17">
        <v>5</v>
      </c>
      <c r="D17" t="s">
        <v>13</v>
      </c>
      <c r="E17">
        <v>470.38</v>
      </c>
      <c r="F17" s="20">
        <v>0.2</v>
      </c>
      <c r="G17" s="22">
        <f t="shared" si="0"/>
        <v>94.076000000000008</v>
      </c>
    </row>
    <row r="18" spans="1:7" x14ac:dyDescent="0.3">
      <c r="G18" s="11">
        <f>SUM(G14:G17)</f>
        <v>413.94400000000007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sqref="A1:E6"/>
    </sheetView>
  </sheetViews>
  <sheetFormatPr defaultRowHeight="14.4" x14ac:dyDescent="0.3"/>
  <cols>
    <col min="1" max="1" width="15.109375" bestFit="1" customWidth="1"/>
    <col min="2" max="2" width="24" customWidth="1"/>
    <col min="3" max="3" width="15.21875" bestFit="1" customWidth="1"/>
    <col min="7" max="7" width="16.33203125" customWidth="1"/>
    <col min="8" max="8" width="18.44140625" customWidth="1"/>
  </cols>
  <sheetData>
    <row r="1" spans="1:5" x14ac:dyDescent="0.3">
      <c r="A1" t="s">
        <v>29</v>
      </c>
      <c r="B1" t="s">
        <v>5</v>
      </c>
      <c r="C1" t="s">
        <v>8</v>
      </c>
      <c r="D1" t="s">
        <v>28</v>
      </c>
      <c r="E1" t="s">
        <v>36</v>
      </c>
    </row>
    <row r="2" spans="1:5" x14ac:dyDescent="0.3">
      <c r="A2" t="s">
        <v>43</v>
      </c>
      <c r="B2" t="s">
        <v>42</v>
      </c>
      <c r="C2">
        <v>25</v>
      </c>
      <c r="D2" t="s">
        <v>13</v>
      </c>
      <c r="E2">
        <v>3335.5</v>
      </c>
    </row>
    <row r="3" spans="1:5" x14ac:dyDescent="0.3">
      <c r="A3" t="s">
        <v>27</v>
      </c>
      <c r="B3" t="s">
        <v>14</v>
      </c>
      <c r="C3">
        <v>5</v>
      </c>
      <c r="D3" t="s">
        <v>13</v>
      </c>
      <c r="E3">
        <v>470.42</v>
      </c>
    </row>
    <row r="4" spans="1:5" x14ac:dyDescent="0.3">
      <c r="A4" t="s">
        <v>27</v>
      </c>
      <c r="B4" t="s">
        <v>16</v>
      </c>
      <c r="C4">
        <v>5</v>
      </c>
      <c r="D4" t="s">
        <v>13</v>
      </c>
      <c r="E4">
        <v>470.38</v>
      </c>
    </row>
    <row r="5" spans="1:5" x14ac:dyDescent="0.3">
      <c r="A5" t="s">
        <v>27</v>
      </c>
      <c r="B5" t="s">
        <v>17</v>
      </c>
      <c r="C5">
        <v>7</v>
      </c>
      <c r="D5" t="s">
        <v>13</v>
      </c>
      <c r="E5">
        <v>658.54</v>
      </c>
    </row>
    <row r="6" spans="1:5" x14ac:dyDescent="0.3">
      <c r="A6" t="s">
        <v>27</v>
      </c>
      <c r="B6" t="s">
        <v>19</v>
      </c>
      <c r="C6">
        <v>5</v>
      </c>
      <c r="D6" t="s">
        <v>13</v>
      </c>
      <c r="E6">
        <v>470.38</v>
      </c>
    </row>
  </sheetData>
  <sortState ref="G9:K17">
    <sortCondition ref="G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G12" sqref="G12"/>
    </sheetView>
  </sheetViews>
  <sheetFormatPr defaultRowHeight="14.4" x14ac:dyDescent="0.3"/>
  <cols>
    <col min="1" max="1" width="25.5546875" customWidth="1"/>
    <col min="2" max="2" width="47.6640625" customWidth="1"/>
    <col min="3" max="3" width="14.44140625" customWidth="1"/>
  </cols>
  <sheetData>
    <row r="1" spans="1:7" x14ac:dyDescent="0.3">
      <c r="A1" s="12" t="s">
        <v>31</v>
      </c>
    </row>
    <row r="2" spans="1:7" x14ac:dyDescent="0.3">
      <c r="A2" s="12" t="s">
        <v>32</v>
      </c>
    </row>
    <row r="3" spans="1:7" x14ac:dyDescent="0.3">
      <c r="A3" s="12"/>
    </row>
    <row r="4" spans="1:7" x14ac:dyDescent="0.3">
      <c r="A4" t="s">
        <v>35</v>
      </c>
    </row>
    <row r="5" spans="1:7" x14ac:dyDescent="0.3">
      <c r="A5" s="16" t="s">
        <v>37</v>
      </c>
    </row>
    <row r="6" spans="1:7" x14ac:dyDescent="0.3">
      <c r="A6" s="13" t="s">
        <v>33</v>
      </c>
    </row>
    <row r="7" spans="1:7" x14ac:dyDescent="0.3">
      <c r="A7" s="18" t="s">
        <v>34</v>
      </c>
    </row>
    <row r="8" spans="1:7" x14ac:dyDescent="0.3">
      <c r="A8" s="18" t="s">
        <v>38</v>
      </c>
    </row>
    <row r="9" spans="1:7" x14ac:dyDescent="0.3">
      <c r="F9" s="6"/>
      <c r="G9" s="11"/>
    </row>
    <row r="10" spans="1:7" x14ac:dyDescent="0.3">
      <c r="F10" s="6"/>
      <c r="G10" s="1"/>
    </row>
    <row r="11" spans="1:7" x14ac:dyDescent="0.3">
      <c r="A11" t="s">
        <v>29</v>
      </c>
      <c r="B11" t="s">
        <v>5</v>
      </c>
      <c r="C11" t="s">
        <v>8</v>
      </c>
      <c r="D11" t="s">
        <v>28</v>
      </c>
      <c r="E11" t="s">
        <v>36</v>
      </c>
      <c r="F11" t="s">
        <v>30</v>
      </c>
      <c r="G11" t="s">
        <v>41</v>
      </c>
    </row>
    <row r="12" spans="1:7" x14ac:dyDescent="0.3">
      <c r="A12" t="s">
        <v>27</v>
      </c>
      <c r="B12" t="s">
        <v>14</v>
      </c>
      <c r="C12">
        <v>4</v>
      </c>
      <c r="D12" t="s">
        <v>13</v>
      </c>
      <c r="E12">
        <v>406.4</v>
      </c>
      <c r="F12" s="20">
        <v>0.25</v>
      </c>
      <c r="G12" s="22">
        <f>E12*F12</f>
        <v>101.6</v>
      </c>
    </row>
    <row r="13" spans="1:7" x14ac:dyDescent="0.3">
      <c r="A13" t="s">
        <v>27</v>
      </c>
      <c r="B13" t="s">
        <v>16</v>
      </c>
      <c r="C13">
        <v>10</v>
      </c>
      <c r="D13" t="s">
        <v>13</v>
      </c>
      <c r="E13">
        <v>1016</v>
      </c>
      <c r="F13" s="20">
        <v>0.25</v>
      </c>
      <c r="G13" s="22">
        <f t="shared" ref="G13:G15" si="0">E13*F13</f>
        <v>254</v>
      </c>
    </row>
    <row r="14" spans="1:7" x14ac:dyDescent="0.3">
      <c r="A14" t="s">
        <v>27</v>
      </c>
      <c r="B14" t="s">
        <v>17</v>
      </c>
      <c r="C14">
        <v>2</v>
      </c>
      <c r="D14" t="s">
        <v>13</v>
      </c>
      <c r="E14">
        <v>203.2</v>
      </c>
      <c r="F14" s="20">
        <v>0.25</v>
      </c>
      <c r="G14" s="22">
        <f t="shared" si="0"/>
        <v>50.8</v>
      </c>
    </row>
    <row r="15" spans="1:7" x14ac:dyDescent="0.3">
      <c r="A15" t="s">
        <v>27</v>
      </c>
      <c r="B15" t="s">
        <v>19</v>
      </c>
      <c r="C15">
        <v>2</v>
      </c>
      <c r="D15" t="s">
        <v>13</v>
      </c>
      <c r="E15">
        <v>203.2</v>
      </c>
      <c r="F15" s="20">
        <v>0.25</v>
      </c>
      <c r="G15" s="22">
        <f t="shared" si="0"/>
        <v>50.8</v>
      </c>
    </row>
    <row r="17" spans="1:7" x14ac:dyDescent="0.3">
      <c r="G17" s="11">
        <f>SUM(G12:G16)</f>
        <v>457.20000000000005</v>
      </c>
    </row>
    <row r="29" spans="1:7" x14ac:dyDescent="0.3">
      <c r="A29" s="1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G12" sqref="G12"/>
    </sheetView>
  </sheetViews>
  <sheetFormatPr defaultRowHeight="14.4" x14ac:dyDescent="0.3"/>
  <cols>
    <col min="1" max="1" width="13.88671875" customWidth="1"/>
    <col min="2" max="2" width="27.44140625" customWidth="1"/>
    <col min="3" max="3" width="11.6640625" customWidth="1"/>
  </cols>
  <sheetData>
    <row r="1" spans="1:7" x14ac:dyDescent="0.3">
      <c r="A1" s="12" t="s">
        <v>31</v>
      </c>
    </row>
    <row r="2" spans="1:7" x14ac:dyDescent="0.3">
      <c r="A2" s="12" t="s">
        <v>32</v>
      </c>
    </row>
    <row r="3" spans="1:7" x14ac:dyDescent="0.3">
      <c r="A3" s="12"/>
    </row>
    <row r="4" spans="1:7" x14ac:dyDescent="0.3">
      <c r="A4" t="s">
        <v>35</v>
      </c>
    </row>
    <row r="5" spans="1:7" x14ac:dyDescent="0.3">
      <c r="A5" s="16" t="s">
        <v>37</v>
      </c>
    </row>
    <row r="6" spans="1:7" x14ac:dyDescent="0.3">
      <c r="A6" s="13" t="s">
        <v>33</v>
      </c>
    </row>
    <row r="7" spans="1:7" x14ac:dyDescent="0.3">
      <c r="A7" s="18" t="s">
        <v>34</v>
      </c>
    </row>
    <row r="8" spans="1:7" x14ac:dyDescent="0.3">
      <c r="A8" s="18" t="s">
        <v>38</v>
      </c>
    </row>
    <row r="11" spans="1:7" x14ac:dyDescent="0.3">
      <c r="A11" t="s">
        <v>29</v>
      </c>
      <c r="B11" t="s">
        <v>5</v>
      </c>
      <c r="C11" t="s">
        <v>8</v>
      </c>
      <c r="D11" t="s">
        <v>28</v>
      </c>
      <c r="E11" t="s">
        <v>36</v>
      </c>
      <c r="F11" t="s">
        <v>30</v>
      </c>
      <c r="G11" t="s">
        <v>41</v>
      </c>
    </row>
    <row r="12" spans="1:7" x14ac:dyDescent="0.3">
      <c r="A12" t="s">
        <v>27</v>
      </c>
      <c r="B12" t="s">
        <v>42</v>
      </c>
      <c r="C12">
        <v>3</v>
      </c>
      <c r="D12" t="s">
        <v>13</v>
      </c>
      <c r="E12">
        <v>439.95</v>
      </c>
      <c r="F12" s="6">
        <v>0.25</v>
      </c>
      <c r="G12" s="1">
        <f>E12*F12</f>
        <v>109.9875</v>
      </c>
    </row>
    <row r="13" spans="1:7" x14ac:dyDescent="0.3">
      <c r="A13" t="s">
        <v>27</v>
      </c>
      <c r="B13" t="s">
        <v>14</v>
      </c>
      <c r="C13">
        <v>10</v>
      </c>
      <c r="D13" t="s">
        <v>13</v>
      </c>
      <c r="E13">
        <v>1028.8</v>
      </c>
      <c r="F13" s="6">
        <v>0.25</v>
      </c>
      <c r="G13" s="1">
        <f t="shared" ref="G13:G19" si="0">E13*F13</f>
        <v>257.2</v>
      </c>
    </row>
    <row r="14" spans="1:7" x14ac:dyDescent="0.3">
      <c r="A14" t="s">
        <v>27</v>
      </c>
      <c r="B14" t="s">
        <v>16</v>
      </c>
      <c r="C14">
        <v>2</v>
      </c>
      <c r="D14" t="s">
        <v>13</v>
      </c>
      <c r="E14">
        <v>205.76</v>
      </c>
      <c r="F14" s="6">
        <v>0.25</v>
      </c>
      <c r="G14" s="1">
        <f t="shared" si="0"/>
        <v>51.44</v>
      </c>
    </row>
    <row r="15" spans="1:7" x14ac:dyDescent="0.3">
      <c r="A15" t="s">
        <v>27</v>
      </c>
      <c r="B15" t="s">
        <v>17</v>
      </c>
      <c r="C15">
        <v>8</v>
      </c>
      <c r="D15" t="s">
        <v>13</v>
      </c>
      <c r="E15">
        <v>823.04</v>
      </c>
      <c r="F15" s="6">
        <v>0.25</v>
      </c>
      <c r="G15" s="1">
        <f t="shared" si="0"/>
        <v>205.76</v>
      </c>
    </row>
    <row r="16" spans="1:7" x14ac:dyDescent="0.3">
      <c r="A16" t="s">
        <v>27</v>
      </c>
      <c r="B16" t="s">
        <v>19</v>
      </c>
      <c r="C16">
        <v>8</v>
      </c>
      <c r="D16" t="s">
        <v>13</v>
      </c>
      <c r="E16">
        <v>823.04</v>
      </c>
      <c r="F16" s="6">
        <v>0.25</v>
      </c>
      <c r="G16" s="1">
        <f t="shared" si="0"/>
        <v>205.76</v>
      </c>
    </row>
    <row r="17" spans="1:7" x14ac:dyDescent="0.3">
      <c r="G17" s="11">
        <f>SUM(G12:G16)</f>
        <v>830.14750000000004</v>
      </c>
    </row>
    <row r="18" spans="1:7" x14ac:dyDescent="0.3">
      <c r="G18" s="1"/>
    </row>
    <row r="19" spans="1:7" x14ac:dyDescent="0.3">
      <c r="A19" t="s">
        <v>43</v>
      </c>
      <c r="B19" t="s">
        <v>42</v>
      </c>
      <c r="C19">
        <v>10</v>
      </c>
      <c r="D19" t="s">
        <v>13</v>
      </c>
      <c r="E19">
        <v>1476.8</v>
      </c>
      <c r="F19" s="6">
        <v>0.25</v>
      </c>
      <c r="G19" s="1">
        <f t="shared" si="0"/>
        <v>369.2</v>
      </c>
    </row>
    <row r="29" spans="1:7" x14ac:dyDescent="0.3">
      <c r="A29" s="1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sqref="A1:H21"/>
    </sheetView>
  </sheetViews>
  <sheetFormatPr defaultRowHeight="14.4" x14ac:dyDescent="0.3"/>
  <cols>
    <col min="1" max="1" width="25.33203125" customWidth="1"/>
    <col min="2" max="2" width="46.77734375" customWidth="1"/>
    <col min="3" max="3" width="10.33203125" bestFit="1" customWidth="1"/>
    <col min="5" max="5" width="9.44140625" bestFit="1" customWidth="1"/>
    <col min="6" max="6" width="10.77734375" customWidth="1"/>
    <col min="11" max="11" width="10.6640625" customWidth="1"/>
    <col min="12" max="12" width="11.109375" customWidth="1"/>
    <col min="13" max="13" width="14.44140625" customWidth="1"/>
  </cols>
  <sheetData>
    <row r="1" spans="1:7" x14ac:dyDescent="0.3">
      <c r="A1" s="12" t="s">
        <v>31</v>
      </c>
    </row>
    <row r="2" spans="1:7" x14ac:dyDescent="0.3">
      <c r="A2" s="12" t="s">
        <v>32</v>
      </c>
    </row>
    <row r="3" spans="1:7" x14ac:dyDescent="0.3">
      <c r="A3" s="12"/>
    </row>
    <row r="4" spans="1:7" x14ac:dyDescent="0.3">
      <c r="A4" t="s">
        <v>35</v>
      </c>
    </row>
    <row r="5" spans="1:7" x14ac:dyDescent="0.3">
      <c r="A5" s="16" t="s">
        <v>37</v>
      </c>
    </row>
    <row r="6" spans="1:7" x14ac:dyDescent="0.3">
      <c r="A6" s="13" t="s">
        <v>33</v>
      </c>
    </row>
    <row r="7" spans="1:7" x14ac:dyDescent="0.3">
      <c r="A7" s="18" t="s">
        <v>34</v>
      </c>
    </row>
    <row r="8" spans="1:7" x14ac:dyDescent="0.3">
      <c r="A8" s="18" t="s">
        <v>38</v>
      </c>
    </row>
    <row r="11" spans="1:7" x14ac:dyDescent="0.3">
      <c r="A11" t="s">
        <v>29</v>
      </c>
      <c r="B11" t="s">
        <v>5</v>
      </c>
      <c r="C11" t="s">
        <v>8</v>
      </c>
      <c r="D11" t="s">
        <v>28</v>
      </c>
      <c r="E11" t="s">
        <v>36</v>
      </c>
      <c r="F11" t="s">
        <v>30</v>
      </c>
      <c r="G11" t="s">
        <v>41</v>
      </c>
    </row>
    <row r="12" spans="1:7" x14ac:dyDescent="0.3">
      <c r="A12" t="s">
        <v>44</v>
      </c>
      <c r="B12" t="s">
        <v>14</v>
      </c>
      <c r="C12">
        <v>1</v>
      </c>
      <c r="D12" t="s">
        <v>13</v>
      </c>
      <c r="E12">
        <v>101.66</v>
      </c>
      <c r="F12" s="6">
        <v>0.25</v>
      </c>
      <c r="G12" s="1">
        <f>E12*F12</f>
        <v>25.414999999999999</v>
      </c>
    </row>
    <row r="13" spans="1:7" x14ac:dyDescent="0.3">
      <c r="A13" t="s">
        <v>44</v>
      </c>
      <c r="B13" t="s">
        <v>16</v>
      </c>
      <c r="C13">
        <v>1</v>
      </c>
      <c r="D13" t="s">
        <v>13</v>
      </c>
      <c r="E13">
        <v>101.66</v>
      </c>
      <c r="F13" s="6">
        <v>0.25</v>
      </c>
      <c r="G13" s="1">
        <f t="shared" ref="G13:G19" si="0">E13*F13</f>
        <v>25.414999999999999</v>
      </c>
    </row>
    <row r="14" spans="1:7" x14ac:dyDescent="0.3">
      <c r="A14" t="s">
        <v>44</v>
      </c>
      <c r="B14" t="s">
        <v>17</v>
      </c>
      <c r="C14">
        <v>1</v>
      </c>
      <c r="D14" t="s">
        <v>13</v>
      </c>
      <c r="E14">
        <v>101.66</v>
      </c>
      <c r="F14" s="6">
        <v>0.25</v>
      </c>
      <c r="G14" s="1">
        <f t="shared" si="0"/>
        <v>25.414999999999999</v>
      </c>
    </row>
    <row r="15" spans="1:7" x14ac:dyDescent="0.3">
      <c r="A15" t="s">
        <v>44</v>
      </c>
      <c r="B15" t="s">
        <v>19</v>
      </c>
      <c r="C15">
        <v>1</v>
      </c>
      <c r="D15" t="s">
        <v>13</v>
      </c>
      <c r="E15">
        <v>101.66</v>
      </c>
      <c r="F15" s="6">
        <v>0.25</v>
      </c>
      <c r="G15" s="1">
        <f t="shared" si="0"/>
        <v>25.414999999999999</v>
      </c>
    </row>
    <row r="16" spans="1:7" x14ac:dyDescent="0.3">
      <c r="F16" s="6"/>
      <c r="G16" s="1"/>
    </row>
    <row r="17" spans="1:11" x14ac:dyDescent="0.3">
      <c r="F17" s="6"/>
      <c r="G17" s="11">
        <f>SUM(G12:G16)</f>
        <v>101.66</v>
      </c>
    </row>
    <row r="18" spans="1:11" x14ac:dyDescent="0.3">
      <c r="G18" s="1"/>
    </row>
    <row r="19" spans="1:11" x14ac:dyDescent="0.3">
      <c r="A19" t="s">
        <v>27</v>
      </c>
      <c r="B19" t="s">
        <v>16</v>
      </c>
      <c r="C19">
        <v>12</v>
      </c>
      <c r="D19" t="s">
        <v>13</v>
      </c>
      <c r="E19">
        <v>1219.44</v>
      </c>
      <c r="F19" s="6">
        <v>0.25</v>
      </c>
      <c r="G19" s="11">
        <f t="shared" si="0"/>
        <v>304.86</v>
      </c>
      <c r="I19" s="14"/>
      <c r="J19" s="1"/>
    </row>
    <row r="20" spans="1:11" x14ac:dyDescent="0.3">
      <c r="F20" s="6"/>
      <c r="G20" s="1"/>
      <c r="I20" s="14"/>
      <c r="J20" s="1"/>
    </row>
    <row r="21" spans="1:11" x14ac:dyDescent="0.3">
      <c r="F21" s="6"/>
      <c r="G21" s="1"/>
      <c r="I21" s="14"/>
      <c r="J21" s="1"/>
    </row>
    <row r="22" spans="1:11" x14ac:dyDescent="0.3">
      <c r="F22" s="6"/>
      <c r="G22" s="1"/>
      <c r="I22" s="14"/>
      <c r="J22" s="1"/>
    </row>
    <row r="23" spans="1:11" x14ac:dyDescent="0.3">
      <c r="E23" s="1"/>
      <c r="F23" s="6"/>
      <c r="G23" s="1"/>
      <c r="I23" s="14"/>
      <c r="J23" s="1"/>
    </row>
    <row r="24" spans="1:11" x14ac:dyDescent="0.3">
      <c r="E24" s="1"/>
      <c r="F24" s="6"/>
      <c r="G24" s="11"/>
      <c r="I24" s="14"/>
      <c r="J24" s="1"/>
    </row>
    <row r="25" spans="1:11" x14ac:dyDescent="0.3">
      <c r="E25" s="1"/>
      <c r="F25" s="6"/>
      <c r="G25" s="1"/>
      <c r="I25" s="14"/>
      <c r="J25" s="1"/>
    </row>
    <row r="26" spans="1:11" x14ac:dyDescent="0.3">
      <c r="F26" s="6"/>
      <c r="G26" s="1"/>
      <c r="I26" s="14"/>
      <c r="J26" s="1"/>
    </row>
    <row r="27" spans="1:11" x14ac:dyDescent="0.3">
      <c r="F27" s="6"/>
      <c r="G27" s="1"/>
      <c r="I27" s="14"/>
      <c r="J27" s="1"/>
    </row>
    <row r="28" spans="1:11" x14ac:dyDescent="0.3">
      <c r="F28" s="6"/>
      <c r="G28" s="11"/>
      <c r="I28" s="14"/>
      <c r="J28" s="1"/>
    </row>
    <row r="29" spans="1:11" x14ac:dyDescent="0.3">
      <c r="F29" s="6"/>
      <c r="G29" s="1"/>
      <c r="I29" s="10"/>
      <c r="J29" s="1"/>
    </row>
    <row r="30" spans="1:11" x14ac:dyDescent="0.3">
      <c r="F30" s="6"/>
      <c r="G30" s="1"/>
      <c r="I30" s="10"/>
      <c r="J30" s="1"/>
      <c r="K30" s="1"/>
    </row>
    <row r="31" spans="1:11" x14ac:dyDescent="0.3">
      <c r="F31" s="6"/>
      <c r="G31" s="1"/>
    </row>
    <row r="32" spans="1:11" x14ac:dyDescent="0.3">
      <c r="F32" s="6"/>
      <c r="G32" s="1"/>
    </row>
    <row r="33" spans="6:7" x14ac:dyDescent="0.3">
      <c r="F33" s="6"/>
      <c r="G33" s="1"/>
    </row>
    <row r="35" spans="6:7" x14ac:dyDescent="0.3">
      <c r="G35" s="11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A7" sqref="A7"/>
    </sheetView>
  </sheetViews>
  <sheetFormatPr defaultRowHeight="14.4" x14ac:dyDescent="0.3"/>
  <cols>
    <col min="1" max="1" width="25.33203125" customWidth="1"/>
    <col min="2" max="2" width="46.77734375" customWidth="1"/>
    <col min="3" max="3" width="10.33203125" bestFit="1" customWidth="1"/>
    <col min="5" max="5" width="9.44140625" bestFit="1" customWidth="1"/>
    <col min="6" max="6" width="10.77734375" customWidth="1"/>
    <col min="11" max="11" width="10.6640625" customWidth="1"/>
    <col min="12" max="12" width="11.109375" customWidth="1"/>
    <col min="13" max="13" width="14.44140625" customWidth="1"/>
  </cols>
  <sheetData>
    <row r="1" spans="1:7" x14ac:dyDescent="0.3">
      <c r="A1" s="12" t="s">
        <v>54</v>
      </c>
    </row>
    <row r="2" spans="1:7" x14ac:dyDescent="0.3">
      <c r="A2" s="12"/>
    </row>
    <row r="3" spans="1:7" x14ac:dyDescent="0.3">
      <c r="A3" s="12"/>
    </row>
    <row r="5" spans="1:7" x14ac:dyDescent="0.3">
      <c r="A5" s="16"/>
    </row>
    <row r="6" spans="1:7" x14ac:dyDescent="0.3">
      <c r="A6" s="13"/>
    </row>
    <row r="7" spans="1:7" x14ac:dyDescent="0.3">
      <c r="A7" s="18"/>
    </row>
    <row r="8" spans="1:7" x14ac:dyDescent="0.3">
      <c r="A8" s="18"/>
    </row>
    <row r="12" spans="1:7" x14ac:dyDescent="0.3">
      <c r="F12" s="20"/>
      <c r="G12" s="12"/>
    </row>
    <row r="14" spans="1:7" x14ac:dyDescent="0.3">
      <c r="F14" s="20"/>
      <c r="G14" s="12"/>
    </row>
    <row r="16" spans="1:7" x14ac:dyDescent="0.3">
      <c r="F16" s="20"/>
    </row>
    <row r="17" spans="5:7" x14ac:dyDescent="0.3">
      <c r="F17" s="20"/>
    </row>
    <row r="18" spans="5:7" x14ac:dyDescent="0.3">
      <c r="F18" s="20"/>
    </row>
    <row r="19" spans="5:7" x14ac:dyDescent="0.3">
      <c r="F19" s="20"/>
    </row>
    <row r="20" spans="5:7" x14ac:dyDescent="0.3">
      <c r="E20" s="12"/>
      <c r="G20" s="12"/>
    </row>
    <row r="22" spans="5:7" x14ac:dyDescent="0.3">
      <c r="F22" s="20"/>
    </row>
    <row r="23" spans="5:7" x14ac:dyDescent="0.3">
      <c r="F23" s="20"/>
    </row>
    <row r="24" spans="5:7" x14ac:dyDescent="0.3">
      <c r="F24" s="20"/>
    </row>
    <row r="25" spans="5:7" x14ac:dyDescent="0.3">
      <c r="F25" s="20"/>
    </row>
    <row r="26" spans="5:7" x14ac:dyDescent="0.3">
      <c r="E26" s="12"/>
      <c r="G26" s="12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activeCell="F20" sqref="F20"/>
    </sheetView>
  </sheetViews>
  <sheetFormatPr defaultRowHeight="14.4" x14ac:dyDescent="0.3"/>
  <cols>
    <col min="1" max="1" width="25.33203125" customWidth="1"/>
    <col min="2" max="2" width="46.77734375" customWidth="1"/>
    <col min="3" max="3" width="10.33203125" bestFit="1" customWidth="1"/>
    <col min="5" max="5" width="9.44140625" bestFit="1" customWidth="1"/>
    <col min="6" max="6" width="10.77734375" customWidth="1"/>
    <col min="11" max="11" width="10.6640625" customWidth="1"/>
    <col min="12" max="12" width="11.109375" customWidth="1"/>
    <col min="13" max="13" width="14.44140625" customWidth="1"/>
  </cols>
  <sheetData>
    <row r="1" spans="1:7" x14ac:dyDescent="0.3">
      <c r="A1" s="12" t="s">
        <v>31</v>
      </c>
    </row>
    <row r="2" spans="1:7" x14ac:dyDescent="0.3">
      <c r="A2" s="12" t="s">
        <v>32</v>
      </c>
    </row>
    <row r="3" spans="1:7" x14ac:dyDescent="0.3">
      <c r="A3" s="12"/>
    </row>
    <row r="4" spans="1:7" x14ac:dyDescent="0.3">
      <c r="A4" t="s">
        <v>35</v>
      </c>
    </row>
    <row r="5" spans="1:7" x14ac:dyDescent="0.3">
      <c r="A5" s="16" t="s">
        <v>37</v>
      </c>
    </row>
    <row r="6" spans="1:7" x14ac:dyDescent="0.3">
      <c r="A6" s="13" t="s">
        <v>33</v>
      </c>
    </row>
    <row r="7" spans="1:7" x14ac:dyDescent="0.3">
      <c r="A7" s="18" t="s">
        <v>34</v>
      </c>
    </row>
    <row r="8" spans="1:7" x14ac:dyDescent="0.3">
      <c r="A8" s="18" t="s">
        <v>38</v>
      </c>
    </row>
    <row r="11" spans="1:7" x14ac:dyDescent="0.3">
      <c r="A11" t="s">
        <v>29</v>
      </c>
      <c r="B11" t="s">
        <v>5</v>
      </c>
      <c r="C11" t="s">
        <v>8</v>
      </c>
      <c r="D11" t="s">
        <v>28</v>
      </c>
      <c r="E11" t="s">
        <v>36</v>
      </c>
      <c r="F11" t="s">
        <v>30</v>
      </c>
      <c r="G11" t="s">
        <v>41</v>
      </c>
    </row>
    <row r="12" spans="1:7" x14ac:dyDescent="0.3">
      <c r="A12" t="s">
        <v>27</v>
      </c>
      <c r="B12" t="s">
        <v>14</v>
      </c>
      <c r="C12">
        <v>2</v>
      </c>
      <c r="D12" t="s">
        <v>13</v>
      </c>
      <c r="E12">
        <v>195.06</v>
      </c>
      <c r="F12" s="6">
        <v>0.2</v>
      </c>
      <c r="G12" s="1">
        <f>E12*F12</f>
        <v>39.012</v>
      </c>
    </row>
    <row r="13" spans="1:7" x14ac:dyDescent="0.3">
      <c r="A13" t="s">
        <v>27</v>
      </c>
      <c r="B13" t="s">
        <v>16</v>
      </c>
      <c r="C13">
        <v>2</v>
      </c>
      <c r="D13" t="s">
        <v>13</v>
      </c>
      <c r="E13">
        <v>195.06</v>
      </c>
      <c r="F13" s="6">
        <v>0.2</v>
      </c>
      <c r="G13" s="1">
        <f t="shared" ref="G13:G19" si="0">E13*F13</f>
        <v>39.012</v>
      </c>
    </row>
    <row r="14" spans="1:7" x14ac:dyDescent="0.3">
      <c r="A14" t="s">
        <v>27</v>
      </c>
      <c r="B14" t="s">
        <v>17</v>
      </c>
      <c r="C14">
        <v>2</v>
      </c>
      <c r="D14" t="s">
        <v>13</v>
      </c>
      <c r="E14">
        <v>195.06</v>
      </c>
      <c r="F14" s="6">
        <v>0.2</v>
      </c>
      <c r="G14" s="1">
        <f t="shared" si="0"/>
        <v>39.012</v>
      </c>
    </row>
    <row r="15" spans="1:7" x14ac:dyDescent="0.3">
      <c r="A15" t="s">
        <v>27</v>
      </c>
      <c r="B15" t="s">
        <v>19</v>
      </c>
      <c r="C15">
        <v>2</v>
      </c>
      <c r="D15" t="s">
        <v>13</v>
      </c>
      <c r="E15">
        <v>195.06</v>
      </c>
      <c r="F15" s="6">
        <v>0.2</v>
      </c>
      <c r="G15" s="1">
        <f t="shared" si="0"/>
        <v>39.012</v>
      </c>
    </row>
    <row r="16" spans="1:7" x14ac:dyDescent="0.3">
      <c r="F16" s="6"/>
      <c r="G16" s="1"/>
    </row>
    <row r="17" spans="1:11" x14ac:dyDescent="0.3">
      <c r="F17" s="6"/>
      <c r="G17" s="11">
        <f>SUM(G12:G16)</f>
        <v>156.048</v>
      </c>
      <c r="I17" s="14"/>
      <c r="J17" s="1"/>
    </row>
    <row r="18" spans="1:11" x14ac:dyDescent="0.3">
      <c r="G18" s="1"/>
      <c r="I18" s="14"/>
      <c r="J18" s="1"/>
    </row>
    <row r="19" spans="1:11" x14ac:dyDescent="0.3">
      <c r="A19" t="s">
        <v>43</v>
      </c>
      <c r="B19" t="s">
        <v>42</v>
      </c>
      <c r="C19">
        <v>20</v>
      </c>
      <c r="D19" t="s">
        <v>13</v>
      </c>
      <c r="E19">
        <v>2802.2</v>
      </c>
      <c r="F19" s="6">
        <v>0.2</v>
      </c>
      <c r="G19" s="11">
        <f t="shared" si="0"/>
        <v>560.43999999999994</v>
      </c>
      <c r="I19" s="14"/>
      <c r="J19" s="1"/>
    </row>
    <row r="20" spans="1:11" x14ac:dyDescent="0.3">
      <c r="F20" s="6"/>
      <c r="G20" s="1"/>
      <c r="I20" s="14"/>
      <c r="J20" s="1"/>
    </row>
    <row r="21" spans="1:11" x14ac:dyDescent="0.3">
      <c r="F21" s="6"/>
      <c r="G21" s="1"/>
      <c r="I21" s="14"/>
      <c r="J21" s="1"/>
    </row>
    <row r="22" spans="1:11" x14ac:dyDescent="0.3">
      <c r="E22" s="1"/>
      <c r="F22" s="6"/>
      <c r="G22" s="1"/>
      <c r="I22" s="14"/>
      <c r="J22" s="1"/>
    </row>
    <row r="23" spans="1:11" x14ac:dyDescent="0.3">
      <c r="E23" s="1"/>
      <c r="F23" s="6"/>
      <c r="G23" s="11"/>
      <c r="I23" s="14"/>
      <c r="J23" s="1"/>
    </row>
    <row r="24" spans="1:11" x14ac:dyDescent="0.3">
      <c r="E24" s="1"/>
      <c r="F24" s="6"/>
      <c r="G24" s="1"/>
      <c r="I24" s="14"/>
      <c r="J24" s="1"/>
    </row>
    <row r="25" spans="1:11" x14ac:dyDescent="0.3">
      <c r="F25" s="6"/>
      <c r="G25" s="1"/>
      <c r="I25" s="14"/>
      <c r="J25" s="1"/>
    </row>
    <row r="26" spans="1:11" x14ac:dyDescent="0.3">
      <c r="F26" s="6"/>
      <c r="G26" s="1"/>
      <c r="I26" s="14"/>
      <c r="J26" s="1"/>
    </row>
    <row r="27" spans="1:11" x14ac:dyDescent="0.3">
      <c r="F27" s="6"/>
      <c r="G27" s="11"/>
      <c r="I27" s="14"/>
      <c r="J27" s="1"/>
    </row>
    <row r="28" spans="1:11" x14ac:dyDescent="0.3">
      <c r="F28" s="6"/>
      <c r="G28" s="1"/>
      <c r="I28" s="10"/>
      <c r="J28" s="1"/>
    </row>
    <row r="29" spans="1:11" x14ac:dyDescent="0.3">
      <c r="F29" s="6"/>
      <c r="G29" s="1"/>
      <c r="I29" s="10"/>
      <c r="J29" s="1"/>
      <c r="K29" s="1"/>
    </row>
    <row r="30" spans="1:11" x14ac:dyDescent="0.3">
      <c r="F30" s="6"/>
      <c r="G30" s="1"/>
    </row>
    <row r="31" spans="1:11" x14ac:dyDescent="0.3">
      <c r="F31" s="6"/>
      <c r="G31" s="1"/>
    </row>
    <row r="32" spans="1:11" x14ac:dyDescent="0.3">
      <c r="F32" s="6"/>
      <c r="G32" s="1"/>
    </row>
    <row r="34" spans="7:7" x14ac:dyDescent="0.3">
      <c r="G34" s="11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F13" sqref="F13"/>
    </sheetView>
  </sheetViews>
  <sheetFormatPr defaultRowHeight="14.4" x14ac:dyDescent="0.3"/>
  <cols>
    <col min="1" max="1" width="25.33203125" customWidth="1"/>
    <col min="2" max="2" width="46.77734375" customWidth="1"/>
    <col min="3" max="3" width="10.33203125" bestFit="1" customWidth="1"/>
    <col min="5" max="5" width="9.44140625" bestFit="1" customWidth="1"/>
    <col min="6" max="6" width="10.77734375" customWidth="1"/>
    <col min="11" max="11" width="10.6640625" customWidth="1"/>
    <col min="12" max="12" width="11.109375" customWidth="1"/>
    <col min="13" max="13" width="14.44140625" customWidth="1"/>
  </cols>
  <sheetData>
    <row r="1" spans="1:10" x14ac:dyDescent="0.3">
      <c r="A1" s="12" t="s">
        <v>31</v>
      </c>
    </row>
    <row r="2" spans="1:10" x14ac:dyDescent="0.3">
      <c r="A2" s="12" t="s">
        <v>32</v>
      </c>
    </row>
    <row r="3" spans="1:10" x14ac:dyDescent="0.3">
      <c r="A3" s="12"/>
    </row>
    <row r="4" spans="1:10" x14ac:dyDescent="0.3">
      <c r="A4" t="s">
        <v>35</v>
      </c>
    </row>
    <row r="5" spans="1:10" x14ac:dyDescent="0.3">
      <c r="A5" s="16" t="s">
        <v>37</v>
      </c>
    </row>
    <row r="6" spans="1:10" x14ac:dyDescent="0.3">
      <c r="A6" s="13" t="s">
        <v>33</v>
      </c>
      <c r="I6" s="14"/>
      <c r="J6" s="1"/>
    </row>
    <row r="7" spans="1:10" x14ac:dyDescent="0.3">
      <c r="A7" s="18" t="s">
        <v>34</v>
      </c>
      <c r="I7" s="14"/>
      <c r="J7" s="1"/>
    </row>
    <row r="8" spans="1:10" x14ac:dyDescent="0.3">
      <c r="A8" s="18" t="s">
        <v>38</v>
      </c>
      <c r="I8" s="14"/>
      <c r="J8" s="1"/>
    </row>
    <row r="9" spans="1:10" x14ac:dyDescent="0.3">
      <c r="I9" s="14"/>
      <c r="J9" s="1"/>
    </row>
    <row r="10" spans="1:10" x14ac:dyDescent="0.3">
      <c r="I10" s="14"/>
      <c r="J10" s="1"/>
    </row>
    <row r="11" spans="1:10" x14ac:dyDescent="0.3">
      <c r="A11" t="s">
        <v>29</v>
      </c>
      <c r="B11" t="s">
        <v>5</v>
      </c>
      <c r="C11" t="s">
        <v>8</v>
      </c>
      <c r="D11" t="s">
        <v>28</v>
      </c>
      <c r="E11" t="s">
        <v>36</v>
      </c>
      <c r="F11" t="s">
        <v>30</v>
      </c>
      <c r="G11" t="s">
        <v>41</v>
      </c>
      <c r="I11" s="14"/>
      <c r="J11" s="1"/>
    </row>
    <row r="12" spans="1:10" x14ac:dyDescent="0.3">
      <c r="A12" t="s">
        <v>43</v>
      </c>
      <c r="B12" t="s">
        <v>42</v>
      </c>
      <c r="C12">
        <v>20</v>
      </c>
      <c r="D12" t="s">
        <v>13</v>
      </c>
      <c r="E12">
        <v>2786.2</v>
      </c>
      <c r="F12" s="20">
        <v>0.2</v>
      </c>
      <c r="G12" s="12">
        <f>E12*F12</f>
        <v>557.24</v>
      </c>
      <c r="I12" s="14"/>
      <c r="J12" s="1"/>
    </row>
    <row r="13" spans="1:10" x14ac:dyDescent="0.3">
      <c r="F13" s="6"/>
      <c r="G13" s="1"/>
    </row>
    <row r="15" spans="1:10" x14ac:dyDescent="0.3">
      <c r="G15" s="11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zoomScale="110" zoomScaleNormal="110" workbookViewId="0">
      <selection activeCell="G12" sqref="G12"/>
    </sheetView>
  </sheetViews>
  <sheetFormatPr defaultRowHeight="14.4" x14ac:dyDescent="0.3"/>
  <cols>
    <col min="1" max="1" width="25.33203125" customWidth="1"/>
    <col min="2" max="2" width="46.77734375" customWidth="1"/>
    <col min="3" max="3" width="10.33203125" bestFit="1" customWidth="1"/>
    <col min="5" max="5" width="9.44140625" bestFit="1" customWidth="1"/>
    <col min="6" max="6" width="10.77734375" customWidth="1"/>
    <col min="11" max="11" width="10.6640625" customWidth="1"/>
    <col min="12" max="12" width="11.109375" customWidth="1"/>
    <col min="13" max="13" width="14.44140625" customWidth="1"/>
  </cols>
  <sheetData>
    <row r="1" spans="1:10" x14ac:dyDescent="0.3">
      <c r="A1" s="12" t="s">
        <v>31</v>
      </c>
    </row>
    <row r="2" spans="1:10" x14ac:dyDescent="0.3">
      <c r="A2" s="12" t="s">
        <v>32</v>
      </c>
    </row>
    <row r="3" spans="1:10" x14ac:dyDescent="0.3">
      <c r="A3" s="12"/>
    </row>
    <row r="4" spans="1:10" x14ac:dyDescent="0.3">
      <c r="A4" t="s">
        <v>35</v>
      </c>
    </row>
    <row r="5" spans="1:10" x14ac:dyDescent="0.3">
      <c r="A5" s="16" t="s">
        <v>37</v>
      </c>
    </row>
    <row r="6" spans="1:10" x14ac:dyDescent="0.3">
      <c r="A6" s="13" t="s">
        <v>33</v>
      </c>
    </row>
    <row r="7" spans="1:10" x14ac:dyDescent="0.3">
      <c r="A7" s="18" t="s">
        <v>34</v>
      </c>
    </row>
    <row r="8" spans="1:10" x14ac:dyDescent="0.3">
      <c r="A8" s="18" t="s">
        <v>38</v>
      </c>
    </row>
    <row r="11" spans="1:10" x14ac:dyDescent="0.3">
      <c r="A11" t="s">
        <v>29</v>
      </c>
      <c r="B11" t="s">
        <v>5</v>
      </c>
      <c r="C11" t="s">
        <v>8</v>
      </c>
      <c r="D11" t="s">
        <v>28</v>
      </c>
      <c r="E11" t="s">
        <v>36</v>
      </c>
      <c r="F11" t="s">
        <v>30</v>
      </c>
      <c r="G11" t="s">
        <v>41</v>
      </c>
    </row>
    <row r="12" spans="1:10" x14ac:dyDescent="0.3">
      <c r="A12" t="s">
        <v>27</v>
      </c>
      <c r="B12" t="s">
        <v>14</v>
      </c>
      <c r="C12">
        <v>3</v>
      </c>
      <c r="D12" t="s">
        <v>13</v>
      </c>
      <c r="E12" s="1">
        <v>287.7</v>
      </c>
      <c r="F12" s="20">
        <v>0.2</v>
      </c>
      <c r="G12" s="21">
        <f>E12*F12</f>
        <v>57.54</v>
      </c>
    </row>
    <row r="13" spans="1:10" x14ac:dyDescent="0.3">
      <c r="A13" t="s">
        <v>27</v>
      </c>
      <c r="B13" t="s">
        <v>16</v>
      </c>
      <c r="C13">
        <v>8</v>
      </c>
      <c r="D13" t="s">
        <v>13</v>
      </c>
      <c r="E13" s="1">
        <v>767.2</v>
      </c>
      <c r="F13" s="20">
        <v>0.2</v>
      </c>
      <c r="G13" s="21">
        <f t="shared" ref="G13:G15" si="0">E13*F13</f>
        <v>153.44000000000003</v>
      </c>
    </row>
    <row r="14" spans="1:10" x14ac:dyDescent="0.3">
      <c r="A14" t="s">
        <v>27</v>
      </c>
      <c r="B14" t="s">
        <v>17</v>
      </c>
      <c r="C14">
        <v>3</v>
      </c>
      <c r="D14" t="s">
        <v>13</v>
      </c>
      <c r="E14" s="1">
        <v>287.7</v>
      </c>
      <c r="F14" s="20">
        <v>0.2</v>
      </c>
      <c r="G14" s="21">
        <f t="shared" si="0"/>
        <v>57.54</v>
      </c>
    </row>
    <row r="15" spans="1:10" x14ac:dyDescent="0.3">
      <c r="A15" t="s">
        <v>27</v>
      </c>
      <c r="B15" t="s">
        <v>19</v>
      </c>
      <c r="C15">
        <v>3</v>
      </c>
      <c r="D15" t="s">
        <v>13</v>
      </c>
      <c r="E15" s="1">
        <v>287.7</v>
      </c>
      <c r="F15" s="20">
        <v>0.2</v>
      </c>
      <c r="G15" s="21">
        <f t="shared" si="0"/>
        <v>57.54</v>
      </c>
      <c r="I15" s="14"/>
      <c r="J15" s="1"/>
    </row>
    <row r="16" spans="1:10" x14ac:dyDescent="0.3">
      <c r="F16" s="20"/>
      <c r="G16" s="21"/>
      <c r="I16" s="14"/>
      <c r="J16" s="1"/>
    </row>
    <row r="17" spans="5:11" x14ac:dyDescent="0.3">
      <c r="F17" s="20"/>
      <c r="G17" s="12">
        <f>SUM(G12:G16)</f>
        <v>326.06000000000006</v>
      </c>
      <c r="I17" s="14"/>
      <c r="J17" s="1"/>
    </row>
    <row r="18" spans="5:11" x14ac:dyDescent="0.3">
      <c r="E18" s="12"/>
      <c r="G18" s="12"/>
      <c r="I18" s="14"/>
      <c r="J18" s="1"/>
    </row>
    <row r="19" spans="5:11" x14ac:dyDescent="0.3">
      <c r="F19" s="6"/>
      <c r="G19" s="1"/>
      <c r="I19" s="14"/>
      <c r="J19" s="1"/>
    </row>
    <row r="20" spans="5:11" x14ac:dyDescent="0.3">
      <c r="I20" s="14"/>
      <c r="J20" s="1"/>
    </row>
    <row r="21" spans="5:11" x14ac:dyDescent="0.3">
      <c r="G21" s="11"/>
      <c r="I21" s="14"/>
      <c r="J21" s="1"/>
    </row>
    <row r="22" spans="5:11" x14ac:dyDescent="0.3">
      <c r="I22" s="14"/>
      <c r="J22" s="1"/>
    </row>
    <row r="23" spans="5:11" x14ac:dyDescent="0.3">
      <c r="I23" s="14"/>
      <c r="J23" s="1"/>
    </row>
    <row r="24" spans="5:11" x14ac:dyDescent="0.3">
      <c r="I24" s="14"/>
      <c r="J24" s="1"/>
    </row>
    <row r="25" spans="5:11" x14ac:dyDescent="0.3">
      <c r="I25" s="14"/>
      <c r="J25" s="1"/>
    </row>
    <row r="26" spans="5:11" x14ac:dyDescent="0.3">
      <c r="I26" s="10"/>
      <c r="J26" s="1"/>
    </row>
    <row r="27" spans="5:11" x14ac:dyDescent="0.3">
      <c r="F27" s="6"/>
      <c r="G27" s="1"/>
      <c r="I27" s="10"/>
      <c r="J27" s="1"/>
      <c r="K27" s="1"/>
    </row>
    <row r="28" spans="5:11" x14ac:dyDescent="0.3">
      <c r="G28" s="1"/>
    </row>
    <row r="29" spans="5:11" x14ac:dyDescent="0.3">
      <c r="G29" s="11"/>
    </row>
    <row r="30" spans="5:11" x14ac:dyDescent="0.3">
      <c r="G30" s="1"/>
    </row>
    <row r="31" spans="5:11" x14ac:dyDescent="0.3">
      <c r="F31" s="6"/>
      <c r="G31" s="1"/>
    </row>
    <row r="32" spans="5:11" x14ac:dyDescent="0.3">
      <c r="F32" s="6"/>
      <c r="G32" s="1"/>
    </row>
    <row r="33" spans="6:7" x14ac:dyDescent="0.3">
      <c r="F33" s="6"/>
      <c r="G33" s="1"/>
    </row>
    <row r="34" spans="6:7" x14ac:dyDescent="0.3">
      <c r="F34" s="6"/>
      <c r="G34" s="1"/>
    </row>
    <row r="35" spans="6:7" x14ac:dyDescent="0.3">
      <c r="F35" s="6"/>
      <c r="G35" s="1"/>
    </row>
    <row r="37" spans="6:7" x14ac:dyDescent="0.3">
      <c r="G37" s="11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zoomScale="110" zoomScaleNormal="110" workbookViewId="0">
      <selection activeCell="H27" sqref="H27"/>
    </sheetView>
  </sheetViews>
  <sheetFormatPr defaultRowHeight="14.4" x14ac:dyDescent="0.3"/>
  <cols>
    <col min="1" max="1" width="25.33203125" customWidth="1"/>
    <col min="2" max="2" width="46.77734375" customWidth="1"/>
    <col min="3" max="3" width="10.33203125" bestFit="1" customWidth="1"/>
    <col min="5" max="5" width="9.44140625" bestFit="1" customWidth="1"/>
    <col min="6" max="6" width="10.77734375" customWidth="1"/>
    <col min="11" max="11" width="10.6640625" customWidth="1"/>
    <col min="12" max="12" width="11.109375" customWidth="1"/>
    <col min="13" max="13" width="14.44140625" customWidth="1"/>
  </cols>
  <sheetData>
    <row r="1" spans="1:10" x14ac:dyDescent="0.3">
      <c r="A1" s="12" t="s">
        <v>31</v>
      </c>
    </row>
    <row r="2" spans="1:10" x14ac:dyDescent="0.3">
      <c r="A2" s="12" t="s">
        <v>32</v>
      </c>
    </row>
    <row r="3" spans="1:10" x14ac:dyDescent="0.3">
      <c r="A3" s="12"/>
    </row>
    <row r="4" spans="1:10" x14ac:dyDescent="0.3">
      <c r="A4" t="s">
        <v>35</v>
      </c>
    </row>
    <row r="5" spans="1:10" x14ac:dyDescent="0.3">
      <c r="A5" s="16" t="s">
        <v>37</v>
      </c>
    </row>
    <row r="6" spans="1:10" x14ac:dyDescent="0.3">
      <c r="A6" s="13" t="s">
        <v>33</v>
      </c>
    </row>
    <row r="7" spans="1:10" x14ac:dyDescent="0.3">
      <c r="A7" s="18" t="s">
        <v>34</v>
      </c>
    </row>
    <row r="8" spans="1:10" x14ac:dyDescent="0.3">
      <c r="A8" s="18" t="s">
        <v>38</v>
      </c>
    </row>
    <row r="11" spans="1:10" x14ac:dyDescent="0.3">
      <c r="A11" t="s">
        <v>29</v>
      </c>
      <c r="B11" t="s">
        <v>5</v>
      </c>
      <c r="C11" t="s">
        <v>8</v>
      </c>
      <c r="D11" t="s">
        <v>28</v>
      </c>
      <c r="E11" t="s">
        <v>36</v>
      </c>
      <c r="F11" t="s">
        <v>30</v>
      </c>
      <c r="G11" t="s">
        <v>41</v>
      </c>
    </row>
    <row r="12" spans="1:10" x14ac:dyDescent="0.3">
      <c r="A12" t="s">
        <v>27</v>
      </c>
      <c r="B12" t="s">
        <v>42</v>
      </c>
      <c r="C12">
        <v>3</v>
      </c>
      <c r="D12" t="s">
        <v>13</v>
      </c>
      <c r="E12">
        <v>410.52</v>
      </c>
      <c r="F12" s="20">
        <v>0.2</v>
      </c>
      <c r="G12" s="22">
        <f>E12*F12</f>
        <v>82.103999999999999</v>
      </c>
    </row>
    <row r="13" spans="1:10" x14ac:dyDescent="0.3">
      <c r="A13" t="s">
        <v>27</v>
      </c>
      <c r="B13" t="s">
        <v>14</v>
      </c>
      <c r="C13">
        <v>2</v>
      </c>
      <c r="D13" t="s">
        <v>13</v>
      </c>
      <c r="E13">
        <v>193.14</v>
      </c>
      <c r="F13" s="20">
        <v>0.2</v>
      </c>
      <c r="G13" s="22">
        <f t="shared" ref="G13:G15" si="0">E13*F13</f>
        <v>38.628</v>
      </c>
    </row>
    <row r="14" spans="1:10" x14ac:dyDescent="0.3">
      <c r="A14" t="s">
        <v>27</v>
      </c>
      <c r="B14" t="s">
        <v>16</v>
      </c>
      <c r="C14">
        <v>6</v>
      </c>
      <c r="D14" t="s">
        <v>13</v>
      </c>
      <c r="E14">
        <v>579.41999999999996</v>
      </c>
      <c r="F14" s="20">
        <v>0.2</v>
      </c>
      <c r="G14" s="22">
        <f t="shared" si="0"/>
        <v>115.884</v>
      </c>
    </row>
    <row r="15" spans="1:10" x14ac:dyDescent="0.3">
      <c r="A15" t="s">
        <v>27</v>
      </c>
      <c r="B15" t="s">
        <v>17</v>
      </c>
      <c r="C15">
        <v>4</v>
      </c>
      <c r="D15" t="s">
        <v>13</v>
      </c>
      <c r="E15">
        <v>386.28</v>
      </c>
      <c r="F15" s="20">
        <v>0.2</v>
      </c>
      <c r="G15" s="22">
        <f t="shared" si="0"/>
        <v>77.256</v>
      </c>
      <c r="I15" s="14"/>
      <c r="J15" s="1"/>
    </row>
    <row r="16" spans="1:10" x14ac:dyDescent="0.3">
      <c r="A16" t="s">
        <v>27</v>
      </c>
      <c r="B16" t="s">
        <v>19</v>
      </c>
      <c r="C16">
        <v>3</v>
      </c>
      <c r="D16" t="s">
        <v>13</v>
      </c>
      <c r="E16">
        <v>289.70999999999998</v>
      </c>
      <c r="F16" s="20">
        <v>0.2</v>
      </c>
      <c r="G16" s="22">
        <f t="shared" ref="G16" si="1">E16*F16</f>
        <v>57.942</v>
      </c>
      <c r="I16" s="14"/>
      <c r="J16" s="1"/>
    </row>
    <row r="17" spans="5:11" x14ac:dyDescent="0.3">
      <c r="F17" s="20"/>
      <c r="G17" s="1"/>
      <c r="I17" s="14"/>
      <c r="J17" s="1"/>
    </row>
    <row r="18" spans="5:11" x14ac:dyDescent="0.3">
      <c r="F18" s="20"/>
      <c r="G18" s="11">
        <f>SUM(G12:G16)</f>
        <v>371.81399999999996</v>
      </c>
      <c r="I18" s="14"/>
      <c r="J18" s="1"/>
    </row>
    <row r="19" spans="5:11" x14ac:dyDescent="0.3">
      <c r="F19" s="20"/>
      <c r="G19" s="21"/>
      <c r="I19" s="14"/>
      <c r="J19" s="1"/>
    </row>
    <row r="20" spans="5:11" x14ac:dyDescent="0.3">
      <c r="F20" s="20"/>
      <c r="G20" s="21"/>
      <c r="I20" s="14"/>
      <c r="J20" s="1"/>
    </row>
    <row r="21" spans="5:11" x14ac:dyDescent="0.3">
      <c r="E21" s="12"/>
      <c r="G21" s="12"/>
      <c r="I21" s="14"/>
      <c r="J21" s="1"/>
    </row>
    <row r="22" spans="5:11" x14ac:dyDescent="0.3">
      <c r="F22" s="6"/>
      <c r="G22" s="11"/>
      <c r="I22" s="10"/>
      <c r="J22" s="1"/>
    </row>
    <row r="23" spans="5:11" x14ac:dyDescent="0.3">
      <c r="E23" s="1"/>
      <c r="F23" s="6"/>
      <c r="G23" s="1"/>
      <c r="I23" s="10"/>
      <c r="J23" s="1"/>
      <c r="K23" s="1"/>
    </row>
    <row r="24" spans="5:11" x14ac:dyDescent="0.3">
      <c r="E24" s="1"/>
      <c r="G24" s="1"/>
    </row>
    <row r="25" spans="5:11" x14ac:dyDescent="0.3">
      <c r="E25" s="1"/>
      <c r="G25" s="11"/>
    </row>
    <row r="26" spans="5:11" x14ac:dyDescent="0.3">
      <c r="E26" s="1"/>
      <c r="G26" s="1"/>
    </row>
    <row r="27" spans="5:11" x14ac:dyDescent="0.3">
      <c r="E27" s="1"/>
    </row>
    <row r="28" spans="5:11" x14ac:dyDescent="0.3">
      <c r="E28" s="1"/>
      <c r="G28" s="11"/>
    </row>
    <row r="29" spans="5:11" x14ac:dyDescent="0.3">
      <c r="E29" s="1"/>
    </row>
    <row r="30" spans="5:11" x14ac:dyDescent="0.3">
      <c r="E30" s="1"/>
    </row>
    <row r="31" spans="5:11" x14ac:dyDescent="0.3">
      <c r="E31" s="1"/>
    </row>
    <row r="32" spans="5:11" x14ac:dyDescent="0.3">
      <c r="E32" s="1"/>
    </row>
    <row r="33" spans="5:5" x14ac:dyDescent="0.3">
      <c r="E33" s="1"/>
    </row>
    <row r="34" spans="5:5" x14ac:dyDescent="0.3">
      <c r="E34" s="1"/>
    </row>
    <row r="35" spans="5:5" x14ac:dyDescent="0.3">
      <c r="E35" s="1"/>
    </row>
    <row r="36" spans="5:5" x14ac:dyDescent="0.3">
      <c r="E36" s="1"/>
    </row>
    <row r="37" spans="5:5" x14ac:dyDescent="0.3">
      <c r="E37" s="1"/>
    </row>
    <row r="38" spans="5:5" x14ac:dyDescent="0.3">
      <c r="E38" s="1"/>
    </row>
    <row r="39" spans="5:5" x14ac:dyDescent="0.3">
      <c r="E39" s="1"/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14</vt:i4>
      </vt:variant>
    </vt:vector>
  </HeadingPairs>
  <TitlesOfParts>
    <vt:vector size="14" baseType="lpstr">
      <vt:lpstr>Zakup-2023</vt:lpstr>
      <vt:lpstr>Sp. I</vt:lpstr>
      <vt:lpstr>Sp. II</vt:lpstr>
      <vt:lpstr>Sp. III</vt:lpstr>
      <vt:lpstr>Sp. IV</vt:lpstr>
      <vt:lpstr>Sp. V</vt:lpstr>
      <vt:lpstr>Sp. VI</vt:lpstr>
      <vt:lpstr>Sp. VII</vt:lpstr>
      <vt:lpstr>Sp. VIII</vt:lpstr>
      <vt:lpstr>Sp. IX</vt:lpstr>
      <vt:lpstr>Sp. X</vt:lpstr>
      <vt:lpstr>Sp. XI</vt:lpstr>
      <vt:lpstr>Sp. XII</vt:lpstr>
      <vt:lpstr>Arkusz2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mareko</dc:creator>
  <cp:lastModifiedBy>mareko</cp:lastModifiedBy>
  <dcterms:created xsi:type="dcterms:W3CDTF">2020-08-25T12:25:58Z</dcterms:created>
  <dcterms:modified xsi:type="dcterms:W3CDTF">2024-03-01T10:36:51Z</dcterms:modified>
</cp:coreProperties>
</file>