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64" yWindow="-108" windowWidth="23256" windowHeight="10104" activeTab="1"/>
  </bookViews>
  <sheets>
    <sheet name="Arkusz1" sheetId="5" r:id="rId1"/>
    <sheet name="Zakup-2022" sheetId="3" r:id="rId2"/>
    <sheet name="Sp. I" sheetId="15" r:id="rId3"/>
    <sheet name="Sp. II" sheetId="13" r:id="rId4"/>
    <sheet name="Sp. III" sheetId="16" r:id="rId5"/>
    <sheet name="Sp. IV" sheetId="17" r:id="rId6"/>
    <sheet name="Sp. V" sheetId="18" r:id="rId7"/>
    <sheet name="Sp. VI" sheetId="19" r:id="rId8"/>
    <sheet name="Sp. VII" sheetId="21" r:id="rId9"/>
    <sheet name="Sp. VIII" sheetId="20" r:id="rId10"/>
    <sheet name="Sp. IX" sheetId="22" r:id="rId11"/>
    <sheet name="Sp. X" sheetId="23" r:id="rId12"/>
    <sheet name="Sp. XI" sheetId="24" r:id="rId13"/>
    <sheet name="Sp. XII" sheetId="25" r:id="rId14"/>
    <sheet name="Arkusz2" sheetId="12" r:id="rId15"/>
  </sheets>
  <calcPr calcId="145621"/>
</workbook>
</file>

<file path=xl/calcChain.xml><?xml version="1.0" encoding="utf-8"?>
<calcChain xmlns="http://schemas.openxmlformats.org/spreadsheetml/2006/main">
  <c r="P75" i="3" l="1"/>
  <c r="G20" i="24" l="1"/>
  <c r="G24" i="24"/>
  <c r="G23" i="24"/>
  <c r="G22" i="24"/>
  <c r="G19" i="24"/>
  <c r="G18" i="24"/>
  <c r="G17" i="24"/>
  <c r="G16" i="24"/>
  <c r="G14" i="24"/>
  <c r="G12" i="24"/>
  <c r="L69" i="3"/>
  <c r="L68" i="3"/>
  <c r="L67" i="3"/>
  <c r="L66" i="3"/>
  <c r="L65" i="3"/>
  <c r="L64" i="3"/>
  <c r="L63" i="3"/>
  <c r="L62" i="3"/>
  <c r="J70" i="3"/>
  <c r="N70" i="3" s="1"/>
  <c r="R70" i="3"/>
  <c r="L70" i="3" l="1"/>
  <c r="O70" i="3" s="1"/>
  <c r="S70" i="3"/>
  <c r="R54" i="3"/>
  <c r="G12" i="23" l="1"/>
  <c r="G19" i="23"/>
  <c r="G17" i="23"/>
  <c r="G18" i="23"/>
  <c r="G16" i="23"/>
  <c r="G14" i="23"/>
  <c r="R60" i="3"/>
  <c r="J60" i="3"/>
  <c r="N60" i="3" s="1"/>
  <c r="L59" i="3"/>
  <c r="L58" i="3"/>
  <c r="L57" i="3"/>
  <c r="L56" i="3"/>
  <c r="L60" i="3" s="1"/>
  <c r="O60" i="3" s="1"/>
  <c r="S60" i="3" l="1"/>
  <c r="G17" i="22"/>
  <c r="G15" i="22"/>
  <c r="G14" i="22"/>
  <c r="G13" i="22"/>
  <c r="G12" i="22"/>
  <c r="J54" i="3"/>
  <c r="S54" i="3" s="1"/>
  <c r="L53" i="3"/>
  <c r="L52" i="3"/>
  <c r="L51" i="3"/>
  <c r="L50" i="3"/>
  <c r="L49" i="3"/>
  <c r="L54" i="3" l="1"/>
  <c r="O54" i="3" s="1"/>
  <c r="N54" i="3"/>
  <c r="G22" i="20"/>
  <c r="G17" i="20"/>
  <c r="G13" i="20"/>
  <c r="G14" i="20"/>
  <c r="G15" i="20"/>
  <c r="G19" i="20"/>
  <c r="G20" i="20"/>
  <c r="G12" i="20"/>
  <c r="G12" i="21" l="1"/>
  <c r="R46" i="3"/>
  <c r="J46" i="3"/>
  <c r="N46" i="3" s="1"/>
  <c r="J37" i="3"/>
  <c r="N37" i="3" s="1"/>
  <c r="R37" i="3"/>
  <c r="L45" i="3"/>
  <c r="L44" i="3"/>
  <c r="L43" i="3"/>
  <c r="L42" i="3"/>
  <c r="L41" i="3"/>
  <c r="L40" i="3"/>
  <c r="L39" i="3"/>
  <c r="L46" i="3" l="1"/>
  <c r="O46" i="3" s="1"/>
  <c r="S46" i="3"/>
  <c r="S37" i="3"/>
  <c r="G18" i="19"/>
  <c r="G14" i="19"/>
  <c r="G15" i="19"/>
  <c r="G16" i="19"/>
  <c r="G17" i="19"/>
  <c r="E18" i="19"/>
  <c r="G12" i="19"/>
  <c r="L33" i="3"/>
  <c r="L34" i="3"/>
  <c r="L35" i="3"/>
  <c r="L36" i="3"/>
  <c r="L32" i="3"/>
  <c r="L37" i="3" l="1"/>
  <c r="O37" i="3" s="1"/>
  <c r="G20" i="17"/>
  <c r="G26" i="17"/>
  <c r="G25" i="17"/>
  <c r="G24" i="17"/>
  <c r="G23" i="17"/>
  <c r="G22" i="17"/>
  <c r="G19" i="17"/>
  <c r="G18" i="17"/>
  <c r="G17" i="17"/>
  <c r="G16" i="17"/>
  <c r="G14" i="17"/>
  <c r="G12" i="17"/>
  <c r="E26" i="17" l="1"/>
  <c r="E20" i="17"/>
  <c r="J29" i="3"/>
  <c r="S29" i="3" s="1"/>
  <c r="R29" i="3"/>
  <c r="L28" i="3"/>
  <c r="L27" i="3"/>
  <c r="L26" i="3"/>
  <c r="L25" i="3"/>
  <c r="L24" i="3"/>
  <c r="L23" i="3"/>
  <c r="L29" i="3" l="1"/>
  <c r="O29" i="3" s="1"/>
  <c r="N29" i="3"/>
  <c r="G12" i="16"/>
  <c r="G14" i="16" s="1"/>
  <c r="R21" i="3"/>
  <c r="J21" i="3"/>
  <c r="N21" i="3" s="1"/>
  <c r="S21" i="3" l="1"/>
  <c r="L20" i="3"/>
  <c r="L19" i="3"/>
  <c r="L18" i="3"/>
  <c r="L17" i="3"/>
  <c r="L16" i="3"/>
  <c r="L21" i="3" l="1"/>
  <c r="O21" i="3" s="1"/>
  <c r="G14" i="13"/>
  <c r="G15" i="13"/>
  <c r="G13" i="13"/>
  <c r="G12" i="13"/>
  <c r="G16" i="13" l="1"/>
  <c r="R14" i="3"/>
  <c r="J14" i="3"/>
  <c r="N14" i="3" s="1"/>
  <c r="L8" i="3"/>
  <c r="L9" i="3"/>
  <c r="L10" i="3"/>
  <c r="L11" i="3"/>
  <c r="L12" i="3"/>
  <c r="L13" i="3"/>
  <c r="L7" i="3"/>
  <c r="L14" i="3" l="1"/>
  <c r="O14" i="3" s="1"/>
  <c r="S14" i="3"/>
  <c r="R5" i="3"/>
  <c r="J5" i="3"/>
  <c r="S5" i="3" s="1"/>
  <c r="L2" i="3"/>
  <c r="L3" i="3"/>
  <c r="L4" i="3"/>
  <c r="L5" i="3" l="1"/>
  <c r="O5" i="3" s="1"/>
  <c r="N5" i="3"/>
  <c r="E7" i="5" l="1"/>
  <c r="E5" i="5" l="1"/>
  <c r="F5" i="5"/>
  <c r="G5" i="5" s="1"/>
  <c r="F7" i="5"/>
  <c r="G7" i="5" s="1"/>
  <c r="I7" i="5" s="1"/>
  <c r="E10" i="5"/>
  <c r="F10" i="5"/>
  <c r="H10" i="5" l="1"/>
  <c r="H5" i="5"/>
  <c r="H7" i="5"/>
</calcChain>
</file>

<file path=xl/sharedStrings.xml><?xml version="1.0" encoding="utf-8"?>
<sst xmlns="http://schemas.openxmlformats.org/spreadsheetml/2006/main" count="642" uniqueCount="105">
  <si>
    <t>C33S020602</t>
  </si>
  <si>
    <t>C33S020603</t>
  </si>
  <si>
    <t>C33S020604</t>
  </si>
  <si>
    <t>Dostawca</t>
  </si>
  <si>
    <t>Data zakupu</t>
  </si>
  <si>
    <t>Symbol</t>
  </si>
  <si>
    <t>Nazwa</t>
  </si>
  <si>
    <t>Symbol dostawcy</t>
  </si>
  <si>
    <t>Ilość</t>
  </si>
  <si>
    <t>J.m.</t>
  </si>
  <si>
    <t>Netto</t>
  </si>
  <si>
    <t>Wartość</t>
  </si>
  <si>
    <t>FOREVER</t>
  </si>
  <si>
    <t>szt.</t>
  </si>
  <si>
    <t>EPSON C3500 INK (C)</t>
  </si>
  <si>
    <t>Ink cartridge for EPSON TM-C3500 CYAN</t>
  </si>
  <si>
    <t>EPSON C3500 INK (K)</t>
  </si>
  <si>
    <t>EPSON C3500 INK (M)</t>
  </si>
  <si>
    <t>Ink cartridge for EPSON TM-C3500 MAGENTA</t>
  </si>
  <si>
    <t>EPSON C3500 INK (Y)</t>
  </si>
  <si>
    <t>Ink cartridge for EPSON TM-C3500 YELLOW</t>
  </si>
  <si>
    <t>dok_NrPelny</t>
  </si>
  <si>
    <t>B.Należny</t>
  </si>
  <si>
    <t>B.Otrzymany</t>
  </si>
  <si>
    <t>EUR-Netto</t>
  </si>
  <si>
    <t>EUR-Wart</t>
  </si>
  <si>
    <t>kurs wyliczony</t>
  </si>
  <si>
    <t>YKPOLAND</t>
  </si>
  <si>
    <t>Jm</t>
  </si>
  <si>
    <t>Kontrahent</t>
  </si>
  <si>
    <t>Wg nowych ustaleń</t>
  </si>
  <si>
    <t>C3500</t>
  </si>
  <si>
    <t>Box</t>
  </si>
  <si>
    <t>Zysk końcowy</t>
  </si>
  <si>
    <t>Bonus</t>
  </si>
  <si>
    <t>Zysk</t>
  </si>
  <si>
    <t>D</t>
  </si>
  <si>
    <t>Sprzedaż</t>
  </si>
  <si>
    <t>Zakup</t>
  </si>
  <si>
    <t>End User</t>
  </si>
  <si>
    <t>EURO/szt.</t>
  </si>
  <si>
    <t>Tusze W2W</t>
  </si>
  <si>
    <t>Wskaźnik %</t>
  </si>
  <si>
    <t>Zysk bez D</t>
  </si>
  <si>
    <t>Sprzedaż wg kontrahentów i asortymentu</t>
  </si>
  <si>
    <t>Kwotę otrzymaną bonusu w PLN pobrać z planu kont EPSONA druga zakładka Kwota Wn</t>
  </si>
  <si>
    <t>Od lutego 2021 przyjmuję bonus w wysokości 25% a nie wyliczam</t>
  </si>
  <si>
    <t>Jeżeli sprzedajemy komuś z upustem to ja i tak przyjmuję wysokość bonusa 25%</t>
  </si>
  <si>
    <t>Przy sprzedaży z upustem subiekt wskazuje marżę ujemną a jak dodamy 25% bonusu to wyjdzie wtedy marża właściwa.</t>
  </si>
  <si>
    <t>Zmiana wyliczania bonusu.</t>
  </si>
  <si>
    <t>Koszt</t>
  </si>
  <si>
    <t>Wyliczam teraz 25% od kosztu (wartość zakupu) bo to jest zakup po cenie end user</t>
  </si>
  <si>
    <t>Mirek dla wstępnego wyliczenia marży ma przyjmować koszt (wartość zakupu) wynikający z zestawień pomnożony o bonus czyli 25%,</t>
  </si>
  <si>
    <t>FZ 123/MG1/2022</t>
  </si>
  <si>
    <t>W styczniu nie było sprzedaży</t>
  </si>
  <si>
    <t>Był zakup</t>
  </si>
  <si>
    <t>FZ 141/MG1/2022</t>
  </si>
  <si>
    <t>FZ 250/MG1/2022</t>
  </si>
  <si>
    <t>Ink cartridge for EPSON TM-C3500 BLACK</t>
  </si>
  <si>
    <t>C33S020601</t>
  </si>
  <si>
    <t>Marża</t>
  </si>
  <si>
    <t>FZ 332/MG1/2022</t>
  </si>
  <si>
    <t>FZ 366/MG1/2022</t>
  </si>
  <si>
    <t>EPSON C3500 BOX</t>
  </si>
  <si>
    <t>Maintenance Box for ColorWorks 3500</t>
  </si>
  <si>
    <t>C33S020580</t>
  </si>
  <si>
    <t>RESGRAPH</t>
  </si>
  <si>
    <t>FZ 512/MG1/2022</t>
  </si>
  <si>
    <t>FZ 527/MG1/2022</t>
  </si>
  <si>
    <t>FZ 608/MG1/2022</t>
  </si>
  <si>
    <t>EPSON C7500 BOX</t>
  </si>
  <si>
    <t>Maintenance box SJMB7500</t>
  </si>
  <si>
    <t>C33S020596</t>
  </si>
  <si>
    <t>EPSON C7500G INK (K)</t>
  </si>
  <si>
    <t>Ink cartridge for C7500G (Black) 294,3 ml</t>
  </si>
  <si>
    <t>C33S020639</t>
  </si>
  <si>
    <t>EPSON C7500G INK (M)</t>
  </si>
  <si>
    <t>Ink cartridge for C7500G (Magenta) 294,3 ml</t>
  </si>
  <si>
    <t>C33S020641</t>
  </si>
  <si>
    <t>EPSON C7500G INK (Y)</t>
  </si>
  <si>
    <t>Ink cartridge for C7500G (Yellow) 294,3 ml</t>
  </si>
  <si>
    <t>C33S020642</t>
  </si>
  <si>
    <t>BPSKONCEPT</t>
  </si>
  <si>
    <t>CAFFARO</t>
  </si>
  <si>
    <t>BRAK ZAKUPÓW W MAJU</t>
  </si>
  <si>
    <t>BRAK SPRZEDAŻY W MAJU</t>
  </si>
  <si>
    <t>FZ 800/MG1/2022</t>
  </si>
  <si>
    <t>FZ 870/MG1/2022</t>
  </si>
  <si>
    <t>FZ 1054/MG1/2022</t>
  </si>
  <si>
    <t>EPSON C7500G INK (C)</t>
  </si>
  <si>
    <t>Ink cartridge for C7500G (Cyan) 294,3 ml</t>
  </si>
  <si>
    <t>C33S020640</t>
  </si>
  <si>
    <t>FZ 963/MG1/2022</t>
  </si>
  <si>
    <t>FZ 995/MG1/2022</t>
  </si>
  <si>
    <t>BRAK ZAKUPÓW W SIERPNIU</t>
  </si>
  <si>
    <t>FZ 1233/MG1/2022</t>
  </si>
  <si>
    <t>FZ 1342/MG1/2022</t>
  </si>
  <si>
    <t>FZ 1418/MG1/2022</t>
  </si>
  <si>
    <t>FZ 1455/MG1/2022</t>
  </si>
  <si>
    <t>FZ 1523/MG1/2022</t>
  </si>
  <si>
    <t>FZ 1524/MG1/2022</t>
  </si>
  <si>
    <t>FZ 1525/MG1/2022</t>
  </si>
  <si>
    <t>FZ 1533/MG1/2022</t>
  </si>
  <si>
    <t>BRAK ZAKUPÓW W GRUDNIU</t>
  </si>
  <si>
    <t>BRAK SPRZEDAŻY W GRUDNIU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</si>
</sst>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0\ [$EUR]"/>
    <numFmt numFmtId="166" formatCode="0.0000%"/>
    <numFmt numFmtId="167" formatCode="0.000%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10" fontId="0" fillId="0" borderId="0" xfId="2" applyNumberFormat="1" applyFont="1"/>
    <xf numFmtId="164" fontId="3" fillId="0" borderId="0" xfId="0" applyNumberFormat="1" applyFont="1"/>
    <xf numFmtId="4" fontId="4" fillId="0" borderId="0" xfId="0" applyNumberFormat="1" applyFont="1" applyAlignment="1">
      <alignment horizontal="center"/>
    </xf>
    <xf numFmtId="165" fontId="3" fillId="0" borderId="0" xfId="0" applyNumberFormat="1" applyFont="1"/>
    <xf numFmtId="166" fontId="0" fillId="0" borderId="0" xfId="0" applyNumberFormat="1"/>
    <xf numFmtId="4" fontId="6" fillId="0" borderId="0" xfId="0" applyNumberFormat="1" applyFont="1"/>
    <xf numFmtId="4" fontId="5" fillId="0" borderId="0" xfId="0" applyNumberFormat="1" applyFont="1"/>
    <xf numFmtId="0" fontId="5" fillId="0" borderId="0" xfId="0" applyFont="1"/>
    <xf numFmtId="0" fontId="5" fillId="0" borderId="0" xfId="0" applyNumberFormat="1" applyFont="1"/>
    <xf numFmtId="166" fontId="5" fillId="0" borderId="0" xfId="2" applyNumberFormat="1" applyFont="1"/>
    <xf numFmtId="0" fontId="0" fillId="0" borderId="0" xfId="0" applyAlignment="1">
      <alignment vertical="center"/>
    </xf>
    <xf numFmtId="167" fontId="5" fillId="0" borderId="0" xfId="2" applyNumberFormat="1" applyFont="1"/>
    <xf numFmtId="166" fontId="0" fillId="0" borderId="0" xfId="2" applyNumberFormat="1" applyFont="1"/>
    <xf numFmtId="167" fontId="0" fillId="0" borderId="0" xfId="2" applyNumberFormat="1" applyFont="1"/>
    <xf numFmtId="166" fontId="7" fillId="0" borderId="0" xfId="2" applyNumberFormat="1" applyFont="1"/>
    <xf numFmtId="166" fontId="6" fillId="0" borderId="0" xfId="2" applyNumberFormat="1" applyFont="1"/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/>
    </xf>
    <xf numFmtId="165" fontId="0" fillId="0" borderId="0" xfId="0" applyNumberFormat="1"/>
    <xf numFmtId="165" fontId="5" fillId="0" borderId="0" xfId="0" applyNumberFormat="1" applyFont="1"/>
    <xf numFmtId="0" fontId="0" fillId="0" borderId="0" xfId="0" applyFont="1" applyAlignment="1">
      <alignment vertical="center"/>
    </xf>
    <xf numFmtId="4" fontId="8" fillId="0" borderId="0" xfId="0" applyNumberFormat="1" applyFont="1"/>
    <xf numFmtId="9" fontId="0" fillId="0" borderId="0" xfId="2" applyFont="1"/>
    <xf numFmtId="9" fontId="0" fillId="0" borderId="0" xfId="0" applyNumberFormat="1"/>
    <xf numFmtId="0" fontId="0" fillId="0" borderId="0" xfId="0" applyFont="1"/>
    <xf numFmtId="4" fontId="0" fillId="0" borderId="0" xfId="0" applyNumberFormat="1" applyFont="1"/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F5" sqref="F5"/>
    </sheetView>
  </sheetViews>
  <sheetFormatPr defaultRowHeight="14.4" x14ac:dyDescent="0.3"/>
  <cols>
    <col min="7" max="7" width="12.77734375" customWidth="1"/>
    <col min="8" max="8" width="14.6640625" customWidth="1"/>
    <col min="9" max="9" width="14.33203125" customWidth="1"/>
  </cols>
  <sheetData>
    <row r="1" spans="1:9" x14ac:dyDescent="0.3">
      <c r="A1" t="s">
        <v>40</v>
      </c>
    </row>
    <row r="2" spans="1:9" x14ac:dyDescent="0.3">
      <c r="A2" s="2" t="s">
        <v>39</v>
      </c>
      <c r="B2" s="2" t="s">
        <v>38</v>
      </c>
      <c r="C2" s="2" t="s">
        <v>37</v>
      </c>
      <c r="D2" s="2" t="s">
        <v>36</v>
      </c>
      <c r="E2" s="2" t="s">
        <v>35</v>
      </c>
      <c r="F2" s="2" t="s">
        <v>34</v>
      </c>
      <c r="G2" s="2" t="s">
        <v>43</v>
      </c>
      <c r="H2" s="2" t="s">
        <v>33</v>
      </c>
      <c r="I2" s="2" t="s">
        <v>42</v>
      </c>
    </row>
    <row r="3" spans="1:9" x14ac:dyDescent="0.3">
      <c r="A3" s="12" t="s">
        <v>30</v>
      </c>
      <c r="B3" s="12"/>
      <c r="C3" s="12"/>
      <c r="D3" s="12"/>
      <c r="E3" s="12"/>
      <c r="F3" s="21">
        <v>0.25</v>
      </c>
      <c r="G3" s="15"/>
      <c r="H3" s="11"/>
    </row>
    <row r="4" spans="1:9" x14ac:dyDescent="0.3">
      <c r="A4" s="12" t="s">
        <v>41</v>
      </c>
      <c r="B4" s="12"/>
      <c r="C4" s="12"/>
      <c r="D4" s="12"/>
      <c r="E4" s="12"/>
      <c r="F4" s="12"/>
      <c r="G4" s="12"/>
      <c r="H4" s="11"/>
    </row>
    <row r="5" spans="1:9" x14ac:dyDescent="0.3">
      <c r="A5" s="12">
        <v>125</v>
      </c>
      <c r="B5" s="12">
        <v>125</v>
      </c>
      <c r="C5" s="12">
        <v>112</v>
      </c>
      <c r="D5" s="12">
        <v>5</v>
      </c>
      <c r="E5" s="12">
        <f>C5-B5-D5</f>
        <v>-18</v>
      </c>
      <c r="F5" s="12">
        <f>A5*F3</f>
        <v>31.25</v>
      </c>
      <c r="G5" s="12">
        <f>C5-B5+F5</f>
        <v>18.25</v>
      </c>
      <c r="H5" s="11">
        <f>F5+E5</f>
        <v>13.25</v>
      </c>
    </row>
    <row r="6" spans="1:9" x14ac:dyDescent="0.3">
      <c r="A6" s="13" t="s">
        <v>32</v>
      </c>
      <c r="B6" s="13"/>
      <c r="C6" s="13"/>
      <c r="D6" s="13"/>
      <c r="E6" s="13"/>
      <c r="F6" s="12"/>
      <c r="G6" s="12"/>
      <c r="H6" s="11"/>
    </row>
    <row r="7" spans="1:9" x14ac:dyDescent="0.3">
      <c r="A7" s="14">
        <v>25</v>
      </c>
      <c r="B7" s="13">
        <v>25</v>
      </c>
      <c r="C7" s="13">
        <v>27</v>
      </c>
      <c r="D7" s="13">
        <v>2</v>
      </c>
      <c r="E7" s="12">
        <f>C7-B7-D7</f>
        <v>0</v>
      </c>
      <c r="F7" s="12">
        <f>A7*F3</f>
        <v>6.25</v>
      </c>
      <c r="G7" s="12">
        <f t="shared" ref="G7" si="0">C7-B7+F7</f>
        <v>8.25</v>
      </c>
      <c r="H7" s="11">
        <f>F7+E7</f>
        <v>6.25</v>
      </c>
      <c r="I7" s="17">
        <f>G7/C7</f>
        <v>0.30555555555555558</v>
      </c>
    </row>
    <row r="8" spans="1:9" x14ac:dyDescent="0.3">
      <c r="A8" t="s">
        <v>31</v>
      </c>
    </row>
    <row r="9" spans="1:9" x14ac:dyDescent="0.3">
      <c r="A9" s="12" t="s">
        <v>30</v>
      </c>
      <c r="B9" s="12"/>
      <c r="C9" s="12"/>
      <c r="D9" s="12"/>
      <c r="E9" s="12"/>
      <c r="F9" s="12"/>
      <c r="G9" s="12"/>
      <c r="H9" s="11"/>
    </row>
    <row r="10" spans="1:9" x14ac:dyDescent="0.3">
      <c r="A10" s="12">
        <v>19.73</v>
      </c>
      <c r="B10" s="12">
        <v>19.73</v>
      </c>
      <c r="C10" s="12">
        <v>19.73</v>
      </c>
      <c r="D10" s="12"/>
      <c r="E10" s="12">
        <f>C10-B10-D10</f>
        <v>0</v>
      </c>
      <c r="F10" s="12">
        <f>A10*F3</f>
        <v>4.9325000000000001</v>
      </c>
      <c r="G10" s="12"/>
      <c r="H10" s="11">
        <f>F10+E10</f>
        <v>4.9325000000000001</v>
      </c>
    </row>
    <row r="14" spans="1:9" x14ac:dyDescent="0.3">
      <c r="A14" t="s">
        <v>45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110" zoomScaleNormal="110" workbookViewId="0">
      <selection activeCell="B26" sqref="B26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3" t="s">
        <v>44</v>
      </c>
    </row>
    <row r="2" spans="1:10" x14ac:dyDescent="0.3">
      <c r="A2" s="13" t="s">
        <v>46</v>
      </c>
    </row>
    <row r="3" spans="1:10" x14ac:dyDescent="0.3">
      <c r="A3" s="13"/>
    </row>
    <row r="4" spans="1:10" x14ac:dyDescent="0.3">
      <c r="A4" t="s">
        <v>49</v>
      </c>
    </row>
    <row r="5" spans="1:10" x14ac:dyDescent="0.3">
      <c r="A5" s="22" t="s">
        <v>51</v>
      </c>
    </row>
    <row r="6" spans="1:10" x14ac:dyDescent="0.3">
      <c r="A6" s="16" t="s">
        <v>47</v>
      </c>
    </row>
    <row r="7" spans="1:10" x14ac:dyDescent="0.3">
      <c r="A7" s="26" t="s">
        <v>48</v>
      </c>
    </row>
    <row r="8" spans="1:10" x14ac:dyDescent="0.3">
      <c r="A8" s="26" t="s">
        <v>52</v>
      </c>
    </row>
    <row r="11" spans="1:10" x14ac:dyDescent="0.3">
      <c r="A11" t="s">
        <v>29</v>
      </c>
      <c r="B11" t="s">
        <v>5</v>
      </c>
      <c r="C11" t="s">
        <v>8</v>
      </c>
      <c r="D11" t="s">
        <v>28</v>
      </c>
      <c r="E11" t="s">
        <v>50</v>
      </c>
      <c r="F11" t="s">
        <v>34</v>
      </c>
      <c r="G11" t="s">
        <v>60</v>
      </c>
    </row>
    <row r="12" spans="1:10" x14ac:dyDescent="0.3">
      <c r="A12" t="s">
        <v>82</v>
      </c>
      <c r="B12" t="s">
        <v>14</v>
      </c>
      <c r="C12">
        <v>1</v>
      </c>
      <c r="D12" t="s">
        <v>13</v>
      </c>
      <c r="E12">
        <v>104.07</v>
      </c>
      <c r="F12" s="29">
        <v>0.25</v>
      </c>
      <c r="G12" s="30">
        <f>E12*F12</f>
        <v>26.017499999999998</v>
      </c>
    </row>
    <row r="13" spans="1:10" x14ac:dyDescent="0.3">
      <c r="A13" t="s">
        <v>82</v>
      </c>
      <c r="B13" t="s">
        <v>16</v>
      </c>
      <c r="C13">
        <v>1</v>
      </c>
      <c r="D13" t="s">
        <v>13</v>
      </c>
      <c r="E13">
        <v>104.07</v>
      </c>
      <c r="F13" s="29">
        <v>0.25</v>
      </c>
      <c r="G13" s="30">
        <f t="shared" ref="G13:G20" si="0">E13*F13</f>
        <v>26.017499999999998</v>
      </c>
    </row>
    <row r="14" spans="1:10" x14ac:dyDescent="0.3">
      <c r="A14" t="s">
        <v>82</v>
      </c>
      <c r="B14" t="s">
        <v>17</v>
      </c>
      <c r="C14">
        <v>1</v>
      </c>
      <c r="D14" t="s">
        <v>13</v>
      </c>
      <c r="E14">
        <v>104.07</v>
      </c>
      <c r="F14" s="29">
        <v>0.25</v>
      </c>
      <c r="G14" s="30">
        <f t="shared" si="0"/>
        <v>26.017499999999998</v>
      </c>
    </row>
    <row r="15" spans="1:10" x14ac:dyDescent="0.3">
      <c r="A15" t="s">
        <v>82</v>
      </c>
      <c r="B15" t="s">
        <v>19</v>
      </c>
      <c r="C15">
        <v>1</v>
      </c>
      <c r="D15" t="s">
        <v>13</v>
      </c>
      <c r="E15">
        <v>104.07</v>
      </c>
      <c r="F15" s="29">
        <v>0.25</v>
      </c>
      <c r="G15" s="30">
        <f t="shared" si="0"/>
        <v>26.017499999999998</v>
      </c>
      <c r="I15" s="19"/>
      <c r="J15" s="1"/>
    </row>
    <row r="16" spans="1:10" x14ac:dyDescent="0.3">
      <c r="F16" s="29"/>
      <c r="G16" s="13"/>
      <c r="I16" s="19"/>
      <c r="J16" s="1"/>
    </row>
    <row r="17" spans="1:11" x14ac:dyDescent="0.3">
      <c r="F17" s="29"/>
      <c r="G17" s="13">
        <f>SUM(G12:G16)</f>
        <v>104.07</v>
      </c>
      <c r="I17" s="19"/>
      <c r="J17" s="1"/>
    </row>
    <row r="18" spans="1:11" x14ac:dyDescent="0.3">
      <c r="F18" s="29"/>
      <c r="G18" s="13"/>
      <c r="I18" s="19"/>
      <c r="J18" s="1"/>
    </row>
    <row r="19" spans="1:11" x14ac:dyDescent="0.3">
      <c r="A19" t="s">
        <v>83</v>
      </c>
      <c r="B19" t="s">
        <v>89</v>
      </c>
      <c r="C19">
        <v>1</v>
      </c>
      <c r="D19" t="s">
        <v>13</v>
      </c>
      <c r="E19">
        <v>627.09</v>
      </c>
      <c r="F19" s="29">
        <v>0.25</v>
      </c>
      <c r="G19" s="30">
        <f t="shared" si="0"/>
        <v>156.77250000000001</v>
      </c>
      <c r="I19" s="19"/>
      <c r="J19" s="1"/>
    </row>
    <row r="20" spans="1:11" x14ac:dyDescent="0.3">
      <c r="A20" t="s">
        <v>83</v>
      </c>
      <c r="B20" t="s">
        <v>73</v>
      </c>
      <c r="C20">
        <v>1</v>
      </c>
      <c r="D20" t="s">
        <v>13</v>
      </c>
      <c r="E20">
        <v>627.09</v>
      </c>
      <c r="F20" s="29">
        <v>0.25</v>
      </c>
      <c r="G20" s="30">
        <f t="shared" si="0"/>
        <v>156.77250000000001</v>
      </c>
      <c r="I20" s="19"/>
      <c r="J20" s="1"/>
    </row>
    <row r="21" spans="1:11" x14ac:dyDescent="0.3">
      <c r="E21" s="13"/>
      <c r="G21" s="13"/>
      <c r="I21" s="19"/>
      <c r="J21" s="1"/>
    </row>
    <row r="22" spans="1:11" x14ac:dyDescent="0.3">
      <c r="F22" s="6"/>
      <c r="G22" s="12">
        <f>SUM(G19:G21)</f>
        <v>313.54500000000002</v>
      </c>
      <c r="I22" s="10"/>
      <c r="J22" s="1"/>
    </row>
    <row r="23" spans="1:11" x14ac:dyDescent="0.3">
      <c r="E23" s="1"/>
      <c r="F23" s="6"/>
      <c r="G23" s="1"/>
      <c r="I23" s="10"/>
      <c r="J23" s="1"/>
      <c r="K23" s="1"/>
    </row>
    <row r="24" spans="1:11" x14ac:dyDescent="0.3">
      <c r="E24" s="1"/>
      <c r="G24" s="1"/>
    </row>
    <row r="25" spans="1:11" x14ac:dyDescent="0.3">
      <c r="E25" s="1"/>
      <c r="G25" s="12"/>
    </row>
    <row r="26" spans="1:11" x14ac:dyDescent="0.3">
      <c r="E26" s="1"/>
      <c r="G26" s="1"/>
    </row>
    <row r="27" spans="1:11" x14ac:dyDescent="0.3">
      <c r="E27" s="1"/>
    </row>
    <row r="28" spans="1:11" x14ac:dyDescent="0.3">
      <c r="E28" s="1"/>
      <c r="G28" s="12"/>
    </row>
    <row r="29" spans="1:11" x14ac:dyDescent="0.3">
      <c r="E29" s="1"/>
    </row>
    <row r="30" spans="1:11" x14ac:dyDescent="0.3">
      <c r="E30" s="1"/>
    </row>
    <row r="31" spans="1:11" x14ac:dyDescent="0.3">
      <c r="E31" s="1"/>
    </row>
    <row r="32" spans="1:11" x14ac:dyDescent="0.3">
      <c r="E32" s="1"/>
    </row>
    <row r="33" spans="5:5" x14ac:dyDescent="0.3">
      <c r="E33" s="1"/>
    </row>
    <row r="34" spans="5:5" x14ac:dyDescent="0.3">
      <c r="E34" s="1"/>
    </row>
    <row r="35" spans="5:5" x14ac:dyDescent="0.3">
      <c r="E35" s="1"/>
    </row>
    <row r="36" spans="5:5" x14ac:dyDescent="0.3">
      <c r="E36" s="1"/>
    </row>
    <row r="37" spans="5:5" x14ac:dyDescent="0.3">
      <c r="E37" s="1"/>
    </row>
    <row r="38" spans="5:5" x14ac:dyDescent="0.3">
      <c r="E38" s="1"/>
    </row>
    <row r="39" spans="5:5" x14ac:dyDescent="0.3">
      <c r="E39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110" zoomScaleNormal="110" workbookViewId="0">
      <selection activeCell="E22" sqref="E22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9" x14ac:dyDescent="0.3">
      <c r="A1" s="13" t="s">
        <v>44</v>
      </c>
    </row>
    <row r="2" spans="1:9" x14ac:dyDescent="0.3">
      <c r="A2" s="13" t="s">
        <v>46</v>
      </c>
    </row>
    <row r="3" spans="1:9" x14ac:dyDescent="0.3">
      <c r="A3" s="13"/>
    </row>
    <row r="4" spans="1:9" x14ac:dyDescent="0.3">
      <c r="A4" t="s">
        <v>49</v>
      </c>
    </row>
    <row r="5" spans="1:9" x14ac:dyDescent="0.3">
      <c r="A5" s="22" t="s">
        <v>51</v>
      </c>
    </row>
    <row r="6" spans="1:9" x14ac:dyDescent="0.3">
      <c r="A6" s="16" t="s">
        <v>47</v>
      </c>
    </row>
    <row r="7" spans="1:9" x14ac:dyDescent="0.3">
      <c r="A7" s="26" t="s">
        <v>48</v>
      </c>
    </row>
    <row r="8" spans="1:9" x14ac:dyDescent="0.3">
      <c r="A8" s="26" t="s">
        <v>52</v>
      </c>
    </row>
    <row r="11" spans="1:9" x14ac:dyDescent="0.3">
      <c r="A11" t="s">
        <v>29</v>
      </c>
      <c r="B11" t="s">
        <v>5</v>
      </c>
      <c r="C11" t="s">
        <v>8</v>
      </c>
      <c r="D11" t="s">
        <v>28</v>
      </c>
      <c r="E11" t="s">
        <v>50</v>
      </c>
      <c r="F11" t="s">
        <v>34</v>
      </c>
      <c r="G11" t="s">
        <v>60</v>
      </c>
    </row>
    <row r="12" spans="1:9" x14ac:dyDescent="0.3">
      <c r="A12" t="s">
        <v>27</v>
      </c>
      <c r="B12" t="s">
        <v>14</v>
      </c>
      <c r="C12">
        <v>8</v>
      </c>
      <c r="D12" t="s">
        <v>13</v>
      </c>
      <c r="E12">
        <v>817.84</v>
      </c>
      <c r="F12" s="29">
        <v>0.25</v>
      </c>
      <c r="G12" s="30">
        <f>E12*F12</f>
        <v>204.46</v>
      </c>
    </row>
    <row r="13" spans="1:9" x14ac:dyDescent="0.3">
      <c r="A13" t="s">
        <v>27</v>
      </c>
      <c r="B13" t="s">
        <v>16</v>
      </c>
      <c r="C13">
        <v>8</v>
      </c>
      <c r="D13" t="s">
        <v>13</v>
      </c>
      <c r="E13">
        <v>817.84</v>
      </c>
      <c r="F13" s="29">
        <v>0.25</v>
      </c>
      <c r="G13" s="30">
        <f t="shared" ref="G13:G15" si="0">E13*F13</f>
        <v>204.46</v>
      </c>
    </row>
    <row r="14" spans="1:9" x14ac:dyDescent="0.3">
      <c r="A14" t="s">
        <v>27</v>
      </c>
      <c r="B14" t="s">
        <v>17</v>
      </c>
      <c r="C14">
        <v>7</v>
      </c>
      <c r="D14" t="s">
        <v>13</v>
      </c>
      <c r="E14">
        <v>715.61</v>
      </c>
      <c r="F14" s="29">
        <v>0.25</v>
      </c>
      <c r="G14" s="30">
        <f t="shared" si="0"/>
        <v>178.9025</v>
      </c>
    </row>
    <row r="15" spans="1:9" x14ac:dyDescent="0.3">
      <c r="A15" t="s">
        <v>27</v>
      </c>
      <c r="B15" t="s">
        <v>19</v>
      </c>
      <c r="C15">
        <v>7</v>
      </c>
      <c r="D15" t="s">
        <v>13</v>
      </c>
      <c r="E15">
        <v>715.61</v>
      </c>
      <c r="F15" s="29">
        <v>0.25</v>
      </c>
      <c r="G15" s="30">
        <f t="shared" si="0"/>
        <v>178.9025</v>
      </c>
      <c r="I15" s="19"/>
    </row>
    <row r="16" spans="1:9" x14ac:dyDescent="0.3">
      <c r="F16" s="29"/>
      <c r="G16" s="13"/>
      <c r="I16" s="19"/>
    </row>
    <row r="17" spans="6:9" x14ac:dyDescent="0.3">
      <c r="F17" s="29"/>
      <c r="G17" s="13">
        <f>SUM(G12:G16)</f>
        <v>766.72500000000002</v>
      </c>
      <c r="I17" s="19"/>
    </row>
    <row r="18" spans="6:9" x14ac:dyDescent="0.3">
      <c r="F18" s="29"/>
      <c r="G18" s="13"/>
      <c r="I18" s="19"/>
    </row>
    <row r="19" spans="6:9" x14ac:dyDescent="0.3">
      <c r="F19" s="6"/>
      <c r="G19" s="27"/>
    </row>
    <row r="20" spans="6:9" x14ac:dyDescent="0.3">
      <c r="F20" s="6"/>
      <c r="G20" s="1"/>
    </row>
    <row r="21" spans="6:9" x14ac:dyDescent="0.3">
      <c r="F21" s="6"/>
      <c r="G21" s="1"/>
    </row>
    <row r="22" spans="6:9" x14ac:dyDescent="0.3">
      <c r="F22" s="6"/>
      <c r="G22" s="1"/>
    </row>
    <row r="23" spans="6:9" x14ac:dyDescent="0.3">
      <c r="F23" s="6"/>
      <c r="G23" s="1"/>
    </row>
    <row r="24" spans="6:9" x14ac:dyDescent="0.3">
      <c r="F24" s="6"/>
      <c r="G24" s="1"/>
    </row>
    <row r="25" spans="6:9" x14ac:dyDescent="0.3">
      <c r="F25" s="6"/>
      <c r="G25" s="1"/>
    </row>
    <row r="27" spans="6:9" x14ac:dyDescent="0.3">
      <c r="G27" s="12"/>
    </row>
    <row r="30" spans="6:9" x14ac:dyDescent="0.3">
      <c r="G30" s="12"/>
    </row>
  </sheetData>
  <sortState ref="A15:G29">
    <sortCondition ref="A15"/>
  </sortState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10" zoomScaleNormal="110" workbookViewId="0">
      <selection activeCell="D26" sqref="D26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9" x14ac:dyDescent="0.3">
      <c r="A1" s="13" t="s">
        <v>44</v>
      </c>
    </row>
    <row r="2" spans="1:9" x14ac:dyDescent="0.3">
      <c r="A2" s="13" t="s">
        <v>46</v>
      </c>
    </row>
    <row r="3" spans="1:9" x14ac:dyDescent="0.3">
      <c r="A3" s="13"/>
    </row>
    <row r="4" spans="1:9" x14ac:dyDescent="0.3">
      <c r="A4" t="s">
        <v>49</v>
      </c>
    </row>
    <row r="5" spans="1:9" x14ac:dyDescent="0.3">
      <c r="A5" s="22" t="s">
        <v>51</v>
      </c>
    </row>
    <row r="6" spans="1:9" x14ac:dyDescent="0.3">
      <c r="A6" s="16" t="s">
        <v>47</v>
      </c>
    </row>
    <row r="7" spans="1:9" x14ac:dyDescent="0.3">
      <c r="A7" s="26" t="s">
        <v>48</v>
      </c>
    </row>
    <row r="8" spans="1:9" x14ac:dyDescent="0.3">
      <c r="A8" s="26" t="s">
        <v>52</v>
      </c>
    </row>
    <row r="11" spans="1:9" x14ac:dyDescent="0.3">
      <c r="A11" t="s">
        <v>29</v>
      </c>
      <c r="B11" t="s">
        <v>5</v>
      </c>
      <c r="C11" t="s">
        <v>8</v>
      </c>
      <c r="D11" t="s">
        <v>28</v>
      </c>
      <c r="E11" t="s">
        <v>50</v>
      </c>
      <c r="F11" t="s">
        <v>34</v>
      </c>
      <c r="G11" t="s">
        <v>60</v>
      </c>
    </row>
    <row r="12" spans="1:9" x14ac:dyDescent="0.3">
      <c r="A12" t="s">
        <v>27</v>
      </c>
      <c r="B12" t="s">
        <v>63</v>
      </c>
      <c r="C12">
        <v>3</v>
      </c>
      <c r="D12" t="s">
        <v>13</v>
      </c>
      <c r="E12">
        <v>443.13</v>
      </c>
      <c r="F12" s="29">
        <v>0.25</v>
      </c>
      <c r="G12" s="31">
        <f>E12*F12</f>
        <v>110.7825</v>
      </c>
    </row>
    <row r="13" spans="1:9" x14ac:dyDescent="0.3">
      <c r="F13" s="29"/>
      <c r="G13" s="31"/>
    </row>
    <row r="14" spans="1:9" x14ac:dyDescent="0.3">
      <c r="A14" t="s">
        <v>82</v>
      </c>
      <c r="B14" t="s">
        <v>63</v>
      </c>
      <c r="C14">
        <v>1</v>
      </c>
      <c r="D14" t="s">
        <v>13</v>
      </c>
      <c r="E14">
        <v>148.41999999999999</v>
      </c>
      <c r="F14" s="29">
        <v>0.25</v>
      </c>
      <c r="G14" s="31">
        <f t="shared" ref="G14:G16" si="0">E14*F14</f>
        <v>37.104999999999997</v>
      </c>
    </row>
    <row r="15" spans="1:9" x14ac:dyDescent="0.3">
      <c r="F15" s="29"/>
      <c r="G15" s="31"/>
    </row>
    <row r="16" spans="1:9" x14ac:dyDescent="0.3">
      <c r="A16" t="s">
        <v>66</v>
      </c>
      <c r="B16" t="s">
        <v>16</v>
      </c>
      <c r="C16">
        <v>2</v>
      </c>
      <c r="D16" t="s">
        <v>13</v>
      </c>
      <c r="E16">
        <v>208.9</v>
      </c>
      <c r="F16" s="29">
        <v>0.25</v>
      </c>
      <c r="G16" s="31">
        <f t="shared" si="0"/>
        <v>52.225000000000001</v>
      </c>
      <c r="I16" s="19"/>
    </row>
    <row r="17" spans="1:9" x14ac:dyDescent="0.3">
      <c r="A17" t="s">
        <v>66</v>
      </c>
      <c r="B17" t="s">
        <v>17</v>
      </c>
      <c r="C17">
        <v>2</v>
      </c>
      <c r="D17" t="s">
        <v>13</v>
      </c>
      <c r="E17">
        <v>208.9</v>
      </c>
      <c r="F17" s="29">
        <v>0.25</v>
      </c>
      <c r="G17" s="31">
        <f t="shared" ref="G17" si="1">E17*F17</f>
        <v>52.225000000000001</v>
      </c>
      <c r="I17" s="19"/>
    </row>
    <row r="18" spans="1:9" x14ac:dyDescent="0.3">
      <c r="A18" t="s">
        <v>66</v>
      </c>
      <c r="B18" t="s">
        <v>63</v>
      </c>
      <c r="C18">
        <v>12</v>
      </c>
      <c r="D18" t="s">
        <v>13</v>
      </c>
      <c r="E18">
        <v>1790.76</v>
      </c>
      <c r="F18" s="29">
        <v>0.25</v>
      </c>
      <c r="G18" s="31">
        <f t="shared" ref="G18" si="2">E18*F18</f>
        <v>447.69</v>
      </c>
      <c r="I18" s="19"/>
    </row>
    <row r="19" spans="1:9" x14ac:dyDescent="0.3">
      <c r="F19" s="29"/>
      <c r="G19" s="12">
        <f>SUM(G16:G18)</f>
        <v>552.14</v>
      </c>
      <c r="I19" s="19"/>
    </row>
    <row r="20" spans="1:9" x14ac:dyDescent="0.3">
      <c r="F20" s="29"/>
      <c r="G20" s="13"/>
      <c r="I20" s="19"/>
    </row>
    <row r="21" spans="1:9" x14ac:dyDescent="0.3">
      <c r="F21" s="6"/>
      <c r="G21" s="27"/>
    </row>
    <row r="22" spans="1:9" x14ac:dyDescent="0.3">
      <c r="F22" s="6"/>
      <c r="G22" s="1"/>
    </row>
    <row r="23" spans="1:9" x14ac:dyDescent="0.3">
      <c r="F23" s="6"/>
      <c r="G23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110" zoomScaleNormal="110" workbookViewId="0">
      <selection activeCell="I19" sqref="I19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9" x14ac:dyDescent="0.3">
      <c r="A1" s="13" t="s">
        <v>44</v>
      </c>
    </row>
    <row r="2" spans="1:9" x14ac:dyDescent="0.3">
      <c r="A2" s="13" t="s">
        <v>46</v>
      </c>
    </row>
    <row r="3" spans="1:9" x14ac:dyDescent="0.3">
      <c r="A3" s="13"/>
    </row>
    <row r="4" spans="1:9" x14ac:dyDescent="0.3">
      <c r="A4" t="s">
        <v>49</v>
      </c>
    </row>
    <row r="5" spans="1:9" x14ac:dyDescent="0.3">
      <c r="A5" s="22" t="s">
        <v>51</v>
      </c>
    </row>
    <row r="6" spans="1:9" x14ac:dyDescent="0.3">
      <c r="A6" s="16" t="s">
        <v>47</v>
      </c>
    </row>
    <row r="7" spans="1:9" x14ac:dyDescent="0.3">
      <c r="A7" s="26" t="s">
        <v>48</v>
      </c>
    </row>
    <row r="8" spans="1:9" x14ac:dyDescent="0.3">
      <c r="A8" s="26" t="s">
        <v>52</v>
      </c>
    </row>
    <row r="11" spans="1:9" x14ac:dyDescent="0.3">
      <c r="A11" t="s">
        <v>29</v>
      </c>
      <c r="B11" t="s">
        <v>5</v>
      </c>
      <c r="C11" t="s">
        <v>8</v>
      </c>
      <c r="D11" t="s">
        <v>28</v>
      </c>
      <c r="E11" t="s">
        <v>50</v>
      </c>
      <c r="F11" t="s">
        <v>34</v>
      </c>
      <c r="G11" t="s">
        <v>60</v>
      </c>
    </row>
    <row r="12" spans="1:9" x14ac:dyDescent="0.3">
      <c r="A12" t="s">
        <v>66</v>
      </c>
      <c r="B12" t="s">
        <v>14</v>
      </c>
      <c r="C12">
        <v>1</v>
      </c>
      <c r="D12" t="s">
        <v>13</v>
      </c>
      <c r="E12">
        <v>101.35</v>
      </c>
      <c r="F12" s="29">
        <v>0.25</v>
      </c>
      <c r="G12" s="31">
        <f>E12*F12</f>
        <v>25.337499999999999</v>
      </c>
    </row>
    <row r="13" spans="1:9" x14ac:dyDescent="0.3">
      <c r="F13" s="29"/>
      <c r="G13" s="31"/>
    </row>
    <row r="14" spans="1:9" x14ac:dyDescent="0.3">
      <c r="A14" t="s">
        <v>27</v>
      </c>
      <c r="B14" t="s">
        <v>16</v>
      </c>
      <c r="C14">
        <v>12</v>
      </c>
      <c r="D14" t="s">
        <v>13</v>
      </c>
      <c r="E14">
        <v>1216.2</v>
      </c>
      <c r="F14" s="29">
        <v>0.25</v>
      </c>
      <c r="G14" s="31">
        <f t="shared" ref="G14:G23" si="0">E14*F14</f>
        <v>304.05</v>
      </c>
    </row>
    <row r="15" spans="1:9" x14ac:dyDescent="0.3">
      <c r="F15" s="29"/>
      <c r="G15" s="31"/>
    </row>
    <row r="16" spans="1:9" x14ac:dyDescent="0.3">
      <c r="A16" t="s">
        <v>82</v>
      </c>
      <c r="B16" t="s">
        <v>14</v>
      </c>
      <c r="C16">
        <v>1</v>
      </c>
      <c r="D16" t="s">
        <v>13</v>
      </c>
      <c r="E16">
        <v>101.47</v>
      </c>
      <c r="F16" s="29">
        <v>0.25</v>
      </c>
      <c r="G16" s="31">
        <f t="shared" si="0"/>
        <v>25.3675</v>
      </c>
      <c r="I16" s="19"/>
    </row>
    <row r="17" spans="1:9" x14ac:dyDescent="0.3">
      <c r="A17" t="s">
        <v>82</v>
      </c>
      <c r="B17" t="s">
        <v>16</v>
      </c>
      <c r="C17">
        <v>1</v>
      </c>
      <c r="D17" t="s">
        <v>13</v>
      </c>
      <c r="E17">
        <v>101.35</v>
      </c>
      <c r="F17" s="29">
        <v>0.25</v>
      </c>
      <c r="G17" s="31">
        <f t="shared" si="0"/>
        <v>25.337499999999999</v>
      </c>
      <c r="I17" s="19"/>
    </row>
    <row r="18" spans="1:9" x14ac:dyDescent="0.3">
      <c r="A18" t="s">
        <v>82</v>
      </c>
      <c r="B18" t="s">
        <v>17</v>
      </c>
      <c r="C18">
        <v>1</v>
      </c>
      <c r="D18" t="s">
        <v>13</v>
      </c>
      <c r="E18">
        <v>101.35</v>
      </c>
      <c r="F18" s="29">
        <v>0.25</v>
      </c>
      <c r="G18" s="31">
        <f t="shared" si="0"/>
        <v>25.337499999999999</v>
      </c>
      <c r="I18" s="19"/>
    </row>
    <row r="19" spans="1:9" x14ac:dyDescent="0.3">
      <c r="A19" t="s">
        <v>82</v>
      </c>
      <c r="B19" t="s">
        <v>19</v>
      </c>
      <c r="C19">
        <v>1</v>
      </c>
      <c r="D19" t="s">
        <v>13</v>
      </c>
      <c r="E19">
        <v>101.35</v>
      </c>
      <c r="F19" s="29">
        <v>0.25</v>
      </c>
      <c r="G19" s="31">
        <f t="shared" si="0"/>
        <v>25.337499999999999</v>
      </c>
      <c r="I19" s="19"/>
    </row>
    <row r="20" spans="1:9" x14ac:dyDescent="0.3">
      <c r="F20" s="29"/>
      <c r="G20" s="12">
        <f>SUM(G16:G19)</f>
        <v>101.38</v>
      </c>
    </row>
    <row r="21" spans="1:9" x14ac:dyDescent="0.3">
      <c r="F21" s="29"/>
      <c r="G21" s="31"/>
    </row>
    <row r="22" spans="1:9" x14ac:dyDescent="0.3">
      <c r="A22" t="s">
        <v>83</v>
      </c>
      <c r="B22" t="s">
        <v>70</v>
      </c>
      <c r="C22">
        <v>1</v>
      </c>
      <c r="D22" t="s">
        <v>13</v>
      </c>
      <c r="E22">
        <v>125.49</v>
      </c>
      <c r="F22" s="29">
        <v>0.25</v>
      </c>
      <c r="G22" s="31">
        <f t="shared" si="0"/>
        <v>31.372499999999999</v>
      </c>
    </row>
    <row r="23" spans="1:9" x14ac:dyDescent="0.3">
      <c r="A23" t="s">
        <v>83</v>
      </c>
      <c r="B23" t="s">
        <v>73</v>
      </c>
      <c r="C23">
        <v>1</v>
      </c>
      <c r="D23" t="s">
        <v>13</v>
      </c>
      <c r="E23">
        <v>622.6</v>
      </c>
      <c r="F23" s="29">
        <v>0.25</v>
      </c>
      <c r="G23" s="31">
        <f t="shared" si="0"/>
        <v>155.65</v>
      </c>
    </row>
    <row r="24" spans="1:9" x14ac:dyDescent="0.3">
      <c r="G24" s="12">
        <f>SUM(G22:G23)</f>
        <v>187.02250000000001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="110" zoomScaleNormal="110" workbookViewId="0">
      <selection activeCell="A12" sqref="A12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44</v>
      </c>
    </row>
    <row r="2" spans="1:7" x14ac:dyDescent="0.3">
      <c r="A2" s="13" t="s">
        <v>46</v>
      </c>
    </row>
    <row r="3" spans="1:7" x14ac:dyDescent="0.3">
      <c r="A3" s="13"/>
    </row>
    <row r="4" spans="1:7" x14ac:dyDescent="0.3">
      <c r="A4" t="s">
        <v>49</v>
      </c>
    </row>
    <row r="5" spans="1:7" x14ac:dyDescent="0.3">
      <c r="A5" s="22" t="s">
        <v>51</v>
      </c>
    </row>
    <row r="6" spans="1:7" x14ac:dyDescent="0.3">
      <c r="A6" s="16" t="s">
        <v>47</v>
      </c>
    </row>
    <row r="7" spans="1:7" x14ac:dyDescent="0.3">
      <c r="A7" s="26" t="s">
        <v>48</v>
      </c>
    </row>
    <row r="8" spans="1:7" x14ac:dyDescent="0.3">
      <c r="A8" s="26" t="s">
        <v>52</v>
      </c>
    </row>
    <row r="9" spans="1:7" x14ac:dyDescent="0.3">
      <c r="F9" s="6"/>
      <c r="G9" s="12"/>
    </row>
    <row r="10" spans="1:7" x14ac:dyDescent="0.3">
      <c r="F10" s="6"/>
      <c r="G10" s="1"/>
    </row>
    <row r="11" spans="1:7" x14ac:dyDescent="0.3">
      <c r="A11" s="13" t="s">
        <v>104</v>
      </c>
      <c r="F11" s="6"/>
      <c r="G11" s="1"/>
    </row>
    <row r="12" spans="1:7" x14ac:dyDescent="0.3">
      <c r="F12" s="6"/>
      <c r="G12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17" sqref="D17"/>
    </sheetView>
  </sheetViews>
  <sheetFormatPr defaultRowHeight="14.4" x14ac:dyDescent="0.3"/>
  <cols>
    <col min="1" max="1" width="15.109375" bestFit="1" customWidth="1"/>
    <col min="2" max="2" width="24" customWidth="1"/>
    <col min="3" max="3" width="15.21875" bestFit="1" customWidth="1"/>
    <col min="7" max="7" width="16.33203125" customWidth="1"/>
    <col min="8" max="8" width="18.44140625" customWidth="1"/>
  </cols>
  <sheetData>
    <row r="1" spans="1:5" x14ac:dyDescent="0.3">
      <c r="A1" t="s">
        <v>29</v>
      </c>
      <c r="B1" t="s">
        <v>5</v>
      </c>
      <c r="C1" t="s">
        <v>8</v>
      </c>
      <c r="D1" t="s">
        <v>28</v>
      </c>
      <c r="E1" t="s">
        <v>50</v>
      </c>
    </row>
    <row r="2" spans="1:5" x14ac:dyDescent="0.3">
      <c r="A2" t="s">
        <v>66</v>
      </c>
      <c r="B2" t="s">
        <v>14</v>
      </c>
      <c r="C2">
        <v>1</v>
      </c>
      <c r="D2" t="s">
        <v>13</v>
      </c>
      <c r="E2">
        <v>101.35</v>
      </c>
    </row>
    <row r="3" spans="1:5" x14ac:dyDescent="0.3">
      <c r="A3" t="s">
        <v>82</v>
      </c>
      <c r="B3" t="s">
        <v>14</v>
      </c>
      <c r="C3">
        <v>1</v>
      </c>
      <c r="D3" t="s">
        <v>13</v>
      </c>
      <c r="E3">
        <v>101.47</v>
      </c>
    </row>
    <row r="4" spans="1:5" x14ac:dyDescent="0.3">
      <c r="A4" t="s">
        <v>27</v>
      </c>
      <c r="B4" t="s">
        <v>16</v>
      </c>
      <c r="C4">
        <v>12</v>
      </c>
      <c r="D4" t="s">
        <v>13</v>
      </c>
      <c r="E4">
        <v>1216.2</v>
      </c>
    </row>
    <row r="5" spans="1:5" x14ac:dyDescent="0.3">
      <c r="A5" t="s">
        <v>82</v>
      </c>
      <c r="B5" t="s">
        <v>16</v>
      </c>
      <c r="C5">
        <v>1</v>
      </c>
      <c r="D5" t="s">
        <v>13</v>
      </c>
      <c r="E5">
        <v>101.35</v>
      </c>
    </row>
    <row r="6" spans="1:5" x14ac:dyDescent="0.3">
      <c r="A6" t="s">
        <v>82</v>
      </c>
      <c r="B6" t="s">
        <v>17</v>
      </c>
      <c r="C6">
        <v>1</v>
      </c>
      <c r="D6" t="s">
        <v>13</v>
      </c>
      <c r="E6">
        <v>101.35</v>
      </c>
    </row>
    <row r="7" spans="1:5" x14ac:dyDescent="0.3">
      <c r="A7" t="s">
        <v>82</v>
      </c>
      <c r="B7" t="s">
        <v>19</v>
      </c>
      <c r="C7">
        <v>1</v>
      </c>
      <c r="D7" t="s">
        <v>13</v>
      </c>
      <c r="E7">
        <v>101.35</v>
      </c>
    </row>
    <row r="8" spans="1:5" x14ac:dyDescent="0.3">
      <c r="A8" t="s">
        <v>83</v>
      </c>
      <c r="B8" t="s">
        <v>70</v>
      </c>
      <c r="C8">
        <v>1</v>
      </c>
      <c r="D8" t="s">
        <v>13</v>
      </c>
      <c r="E8">
        <v>125.49</v>
      </c>
    </row>
    <row r="9" spans="1:5" x14ac:dyDescent="0.3">
      <c r="A9" t="s">
        <v>83</v>
      </c>
      <c r="B9" t="s">
        <v>73</v>
      </c>
      <c r="C9">
        <v>1</v>
      </c>
      <c r="D9" t="s">
        <v>13</v>
      </c>
      <c r="E9">
        <v>622.6</v>
      </c>
    </row>
  </sheetData>
  <sortState ref="G9:K17">
    <sortCondition ref="G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topLeftCell="E1" workbookViewId="0">
      <pane ySplit="1" topLeftCell="A56" activePane="bottomLeft" state="frozen"/>
      <selection activeCell="C1" sqref="C1"/>
      <selection pane="bottomLeft" activeCell="Q70" sqref="Q70"/>
    </sheetView>
  </sheetViews>
  <sheetFormatPr defaultRowHeight="14.4" x14ac:dyDescent="0.3"/>
  <cols>
    <col min="1" max="1" width="9.109375" bestFit="1" customWidth="1"/>
    <col min="2" max="2" width="16.77734375" bestFit="1" customWidth="1"/>
    <col min="3" max="3" width="13.88671875" style="2" bestFit="1" customWidth="1"/>
    <col min="4" max="4" width="20.88671875" bestFit="1" customWidth="1"/>
    <col min="5" max="5" width="38.5546875" bestFit="1" customWidth="1"/>
    <col min="6" max="6" width="15.21875" bestFit="1" customWidth="1"/>
    <col min="7" max="7" width="5.6640625" style="2" customWidth="1"/>
    <col min="8" max="8" width="6.6640625" customWidth="1"/>
    <col min="9" max="9" width="10.44140625" style="1" customWidth="1"/>
    <col min="10" max="10" width="10.109375" style="1" customWidth="1"/>
    <col min="11" max="12" width="10.109375" style="5" customWidth="1"/>
    <col min="13" max="13" width="8.88671875" style="1"/>
    <col min="14" max="14" width="12.21875" style="1" customWidth="1"/>
    <col min="15" max="15" width="12.77734375" style="5" customWidth="1"/>
    <col min="16" max="16" width="11.44140625" style="1" bestFit="1" customWidth="1"/>
    <col min="17" max="17" width="11.44140625" style="5" bestFit="1" customWidth="1"/>
    <col min="18" max="19" width="13.33203125" style="5" customWidth="1"/>
    <col min="20" max="20" width="19" style="1" bestFit="1" customWidth="1"/>
  </cols>
  <sheetData>
    <row r="1" spans="1:20" s="2" customFormat="1" x14ac:dyDescent="0.3">
      <c r="A1" s="2" t="s">
        <v>3</v>
      </c>
      <c r="B1" s="2" t="s">
        <v>21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3" t="s">
        <v>10</v>
      </c>
      <c r="J1" s="3" t="s">
        <v>11</v>
      </c>
      <c r="K1" s="4" t="s">
        <v>24</v>
      </c>
      <c r="L1" s="4" t="s">
        <v>25</v>
      </c>
      <c r="M1" s="3"/>
      <c r="N1" s="3" t="s">
        <v>22</v>
      </c>
      <c r="O1" s="4" t="s">
        <v>22</v>
      </c>
      <c r="P1" s="3" t="s">
        <v>23</v>
      </c>
      <c r="Q1" s="4" t="s">
        <v>23</v>
      </c>
      <c r="R1" s="4" t="s">
        <v>26</v>
      </c>
      <c r="S1" s="8" t="s">
        <v>34</v>
      </c>
      <c r="T1" s="3"/>
    </row>
    <row r="2" spans="1:20" x14ac:dyDescent="0.3">
      <c r="A2" t="s">
        <v>12</v>
      </c>
      <c r="B2" t="s">
        <v>53</v>
      </c>
      <c r="C2" s="23">
        <v>44589</v>
      </c>
      <c r="D2" t="s">
        <v>14</v>
      </c>
      <c r="E2" t="s">
        <v>15</v>
      </c>
      <c r="F2" t="s">
        <v>0</v>
      </c>
      <c r="G2" s="2">
        <v>4</v>
      </c>
      <c r="H2" t="s">
        <v>13</v>
      </c>
      <c r="I2" s="1">
        <v>95.997500000000002</v>
      </c>
      <c r="J2" s="1">
        <v>383.99</v>
      </c>
      <c r="K2" s="5">
        <v>21</v>
      </c>
      <c r="L2" s="5">
        <f t="shared" ref="L2:L4" si="0">G2*K2</f>
        <v>84</v>
      </c>
    </row>
    <row r="3" spans="1:20" x14ac:dyDescent="0.3">
      <c r="A3" t="s">
        <v>12</v>
      </c>
      <c r="B3" t="s">
        <v>53</v>
      </c>
      <c r="C3" s="23">
        <v>44589</v>
      </c>
      <c r="D3" t="s">
        <v>17</v>
      </c>
      <c r="E3" t="s">
        <v>18</v>
      </c>
      <c r="F3" t="s">
        <v>1</v>
      </c>
      <c r="G3" s="2">
        <v>2</v>
      </c>
      <c r="H3" t="s">
        <v>13</v>
      </c>
      <c r="I3" s="1">
        <v>95.995000000000005</v>
      </c>
      <c r="J3" s="1">
        <v>191.99</v>
      </c>
      <c r="K3" s="5">
        <v>21</v>
      </c>
      <c r="L3" s="5">
        <f t="shared" si="0"/>
        <v>42</v>
      </c>
    </row>
    <row r="4" spans="1:20" x14ac:dyDescent="0.3">
      <c r="A4" t="s">
        <v>12</v>
      </c>
      <c r="B4" t="s">
        <v>53</v>
      </c>
      <c r="C4" s="23">
        <v>44589</v>
      </c>
      <c r="D4" t="s">
        <v>19</v>
      </c>
      <c r="E4" t="s">
        <v>20</v>
      </c>
      <c r="F4" t="s">
        <v>2</v>
      </c>
      <c r="G4" s="2">
        <v>1</v>
      </c>
      <c r="H4" t="s">
        <v>13</v>
      </c>
      <c r="I4" s="1">
        <v>96</v>
      </c>
      <c r="J4" s="1">
        <v>96</v>
      </c>
      <c r="K4" s="5">
        <v>21</v>
      </c>
      <c r="L4" s="5">
        <f t="shared" si="0"/>
        <v>21</v>
      </c>
    </row>
    <row r="5" spans="1:20" x14ac:dyDescent="0.3">
      <c r="J5" s="1">
        <f>SUM(J2:J4)</f>
        <v>671.98</v>
      </c>
      <c r="L5" s="5">
        <f>SUM(L2:L4)</f>
        <v>147</v>
      </c>
      <c r="M5" s="6">
        <v>0.25</v>
      </c>
      <c r="N5" s="1">
        <f>J5*M5</f>
        <v>167.995</v>
      </c>
      <c r="O5" s="9">
        <f>L5*M5</f>
        <v>36.75</v>
      </c>
      <c r="P5" s="1">
        <v>165.33</v>
      </c>
      <c r="Q5" s="5">
        <v>36.18</v>
      </c>
      <c r="R5" s="7">
        <f t="shared" ref="R5" si="1">P5/Q5</f>
        <v>4.5696517412935327</v>
      </c>
      <c r="S5" s="21">
        <f>P5/J5</f>
        <v>0.24603410815798091</v>
      </c>
    </row>
    <row r="7" spans="1:20" x14ac:dyDescent="0.3">
      <c r="A7" t="s">
        <v>12</v>
      </c>
      <c r="B7" t="s">
        <v>56</v>
      </c>
      <c r="C7" s="23">
        <v>44593</v>
      </c>
      <c r="D7" t="s">
        <v>14</v>
      </c>
      <c r="E7" t="s">
        <v>15</v>
      </c>
      <c r="F7" t="s">
        <v>0</v>
      </c>
      <c r="G7" s="2">
        <v>2</v>
      </c>
      <c r="H7" t="s">
        <v>13</v>
      </c>
      <c r="I7" s="1">
        <v>96.56</v>
      </c>
      <c r="J7" s="1">
        <v>193.12</v>
      </c>
      <c r="K7" s="5">
        <v>21</v>
      </c>
      <c r="L7" s="5">
        <f t="shared" ref="L7:L13" si="2">G7*K7</f>
        <v>42</v>
      </c>
    </row>
    <row r="8" spans="1:20" x14ac:dyDescent="0.3">
      <c r="A8" t="s">
        <v>12</v>
      </c>
      <c r="B8" t="s">
        <v>56</v>
      </c>
      <c r="C8" s="23">
        <v>44593</v>
      </c>
      <c r="D8" t="s">
        <v>17</v>
      </c>
      <c r="E8" t="s">
        <v>18</v>
      </c>
      <c r="F8" t="s">
        <v>1</v>
      </c>
      <c r="G8" s="2">
        <v>1</v>
      </c>
      <c r="H8" t="s">
        <v>13</v>
      </c>
      <c r="I8" s="1">
        <v>96.56</v>
      </c>
      <c r="J8" s="1">
        <v>96.56</v>
      </c>
      <c r="K8" s="5">
        <v>21</v>
      </c>
      <c r="L8" s="5">
        <f t="shared" si="2"/>
        <v>21</v>
      </c>
    </row>
    <row r="9" spans="1:20" x14ac:dyDescent="0.3">
      <c r="A9" t="s">
        <v>12</v>
      </c>
      <c r="B9" t="s">
        <v>56</v>
      </c>
      <c r="C9" s="23">
        <v>44593</v>
      </c>
      <c r="D9" t="s">
        <v>19</v>
      </c>
      <c r="E9" t="s">
        <v>20</v>
      </c>
      <c r="F9" t="s">
        <v>2</v>
      </c>
      <c r="G9" s="2">
        <v>2</v>
      </c>
      <c r="H9" t="s">
        <v>13</v>
      </c>
      <c r="I9" s="1">
        <v>96.56</v>
      </c>
      <c r="J9" s="1">
        <v>193.12</v>
      </c>
      <c r="K9" s="5">
        <v>21</v>
      </c>
      <c r="L9" s="5">
        <f t="shared" si="2"/>
        <v>42</v>
      </c>
    </row>
    <row r="10" spans="1:20" x14ac:dyDescent="0.3">
      <c r="A10" t="s">
        <v>12</v>
      </c>
      <c r="B10" t="s">
        <v>57</v>
      </c>
      <c r="C10" s="23">
        <v>44615</v>
      </c>
      <c r="D10" t="s">
        <v>14</v>
      </c>
      <c r="E10" t="s">
        <v>15</v>
      </c>
      <c r="F10" t="s">
        <v>0</v>
      </c>
      <c r="G10" s="2">
        <v>4</v>
      </c>
      <c r="H10" t="s">
        <v>13</v>
      </c>
      <c r="I10" s="1">
        <v>95.372500000000002</v>
      </c>
      <c r="J10" s="1">
        <v>381.49</v>
      </c>
      <c r="K10" s="5">
        <v>21</v>
      </c>
      <c r="L10" s="5">
        <f t="shared" si="2"/>
        <v>84</v>
      </c>
    </row>
    <row r="11" spans="1:20" x14ac:dyDescent="0.3">
      <c r="A11" t="s">
        <v>12</v>
      </c>
      <c r="B11" t="s">
        <v>57</v>
      </c>
      <c r="C11" s="23">
        <v>44615</v>
      </c>
      <c r="D11" t="s">
        <v>16</v>
      </c>
      <c r="E11" t="s">
        <v>58</v>
      </c>
      <c r="F11" t="s">
        <v>59</v>
      </c>
      <c r="G11" s="2">
        <v>6</v>
      </c>
      <c r="H11" t="s">
        <v>13</v>
      </c>
      <c r="I11" s="1">
        <v>95.3733</v>
      </c>
      <c r="J11" s="1">
        <v>572.24</v>
      </c>
      <c r="K11" s="5">
        <v>21</v>
      </c>
      <c r="L11" s="5">
        <f t="shared" si="2"/>
        <v>126</v>
      </c>
    </row>
    <row r="12" spans="1:20" x14ac:dyDescent="0.3">
      <c r="A12" t="s">
        <v>12</v>
      </c>
      <c r="B12" t="s">
        <v>57</v>
      </c>
      <c r="C12" s="23">
        <v>44615</v>
      </c>
      <c r="D12" t="s">
        <v>17</v>
      </c>
      <c r="E12" t="s">
        <v>18</v>
      </c>
      <c r="F12" t="s">
        <v>1</v>
      </c>
      <c r="G12" s="2">
        <v>4</v>
      </c>
      <c r="H12" t="s">
        <v>13</v>
      </c>
      <c r="I12" s="1">
        <v>95.372500000000002</v>
      </c>
      <c r="J12" s="1">
        <v>381.49</v>
      </c>
      <c r="K12" s="5">
        <v>21</v>
      </c>
      <c r="L12" s="5">
        <f t="shared" si="2"/>
        <v>84</v>
      </c>
    </row>
    <row r="13" spans="1:20" x14ac:dyDescent="0.3">
      <c r="A13" t="s">
        <v>12</v>
      </c>
      <c r="B13" t="s">
        <v>57</v>
      </c>
      <c r="C13" s="23">
        <v>44615</v>
      </c>
      <c r="D13" t="s">
        <v>19</v>
      </c>
      <c r="E13" t="s">
        <v>20</v>
      </c>
      <c r="F13" t="s">
        <v>2</v>
      </c>
      <c r="G13" s="2">
        <v>4</v>
      </c>
      <c r="H13" t="s">
        <v>13</v>
      </c>
      <c r="I13" s="1">
        <v>95.372500000000002</v>
      </c>
      <c r="J13" s="1">
        <v>381.49</v>
      </c>
      <c r="K13" s="5">
        <v>21</v>
      </c>
      <c r="L13" s="5">
        <f t="shared" si="2"/>
        <v>84</v>
      </c>
    </row>
    <row r="14" spans="1:20" x14ac:dyDescent="0.3">
      <c r="J14" s="1">
        <f>SUM(J7:J13)</f>
        <v>2199.5100000000002</v>
      </c>
      <c r="L14" s="5">
        <f>SUM(L7:L13)</f>
        <v>483</v>
      </c>
      <c r="M14" s="28">
        <v>0.25</v>
      </c>
      <c r="N14" s="1">
        <f>J14*M14</f>
        <v>549.87750000000005</v>
      </c>
      <c r="O14" s="9">
        <f>L14*M14</f>
        <v>120.75</v>
      </c>
      <c r="P14" s="1">
        <v>555.1</v>
      </c>
      <c r="Q14" s="5">
        <v>119.1</v>
      </c>
      <c r="R14" s="7">
        <f t="shared" ref="R14" si="3">P14/Q14</f>
        <v>4.6607892527288</v>
      </c>
      <c r="S14" s="21">
        <f>P14/J14</f>
        <v>0.25237439247832472</v>
      </c>
    </row>
    <row r="16" spans="1:20" x14ac:dyDescent="0.3">
      <c r="A16" t="s">
        <v>12</v>
      </c>
      <c r="B16" t="s">
        <v>61</v>
      </c>
      <c r="C16" s="23">
        <v>44629</v>
      </c>
      <c r="D16" t="s">
        <v>14</v>
      </c>
      <c r="E16" t="s">
        <v>15</v>
      </c>
      <c r="F16" t="s">
        <v>0</v>
      </c>
      <c r="G16" s="2">
        <v>1</v>
      </c>
      <c r="H16" t="s">
        <v>13</v>
      </c>
      <c r="I16" s="1">
        <v>103.15</v>
      </c>
      <c r="J16" s="1">
        <v>103.15</v>
      </c>
      <c r="K16" s="5">
        <v>21</v>
      </c>
      <c r="L16" s="5">
        <f t="shared" ref="L16:L20" si="4">G16*K16</f>
        <v>21</v>
      </c>
    </row>
    <row r="17" spans="1:19" x14ac:dyDescent="0.3">
      <c r="A17" t="s">
        <v>12</v>
      </c>
      <c r="B17" t="s">
        <v>61</v>
      </c>
      <c r="C17" s="23">
        <v>44629</v>
      </c>
      <c r="D17" t="s">
        <v>16</v>
      </c>
      <c r="E17" t="s">
        <v>58</v>
      </c>
      <c r="F17" t="s">
        <v>59</v>
      </c>
      <c r="G17" s="2">
        <v>1</v>
      </c>
      <c r="H17" t="s">
        <v>13</v>
      </c>
      <c r="I17" s="1">
        <v>103.15</v>
      </c>
      <c r="J17" s="1">
        <v>103.15</v>
      </c>
      <c r="K17" s="5">
        <v>21</v>
      </c>
      <c r="L17" s="5">
        <f t="shared" si="4"/>
        <v>21</v>
      </c>
    </row>
    <row r="18" spans="1:19" x14ac:dyDescent="0.3">
      <c r="A18" t="s">
        <v>12</v>
      </c>
      <c r="B18" t="s">
        <v>61</v>
      </c>
      <c r="C18" s="23">
        <v>44629</v>
      </c>
      <c r="D18" t="s">
        <v>17</v>
      </c>
      <c r="E18" t="s">
        <v>18</v>
      </c>
      <c r="F18" t="s">
        <v>1</v>
      </c>
      <c r="G18" s="2">
        <v>1</v>
      </c>
      <c r="H18" t="s">
        <v>13</v>
      </c>
      <c r="I18" s="1">
        <v>103.15</v>
      </c>
      <c r="J18" s="1">
        <v>103.15</v>
      </c>
      <c r="K18" s="5">
        <v>21</v>
      </c>
      <c r="L18" s="5">
        <f t="shared" si="4"/>
        <v>21</v>
      </c>
    </row>
    <row r="19" spans="1:19" x14ac:dyDescent="0.3">
      <c r="A19" t="s">
        <v>12</v>
      </c>
      <c r="B19" t="s">
        <v>61</v>
      </c>
      <c r="C19" s="23">
        <v>44629</v>
      </c>
      <c r="D19" t="s">
        <v>19</v>
      </c>
      <c r="E19" t="s">
        <v>20</v>
      </c>
      <c r="F19" t="s">
        <v>2</v>
      </c>
      <c r="G19" s="2">
        <v>1</v>
      </c>
      <c r="H19" t="s">
        <v>13</v>
      </c>
      <c r="I19" s="1">
        <v>103.15</v>
      </c>
      <c r="J19" s="1">
        <v>103.15</v>
      </c>
      <c r="K19" s="5">
        <v>21</v>
      </c>
      <c r="L19" s="5">
        <f t="shared" si="4"/>
        <v>21</v>
      </c>
    </row>
    <row r="20" spans="1:19" x14ac:dyDescent="0.3">
      <c r="A20" t="s">
        <v>12</v>
      </c>
      <c r="B20" t="s">
        <v>62</v>
      </c>
      <c r="C20" s="23">
        <v>44636</v>
      </c>
      <c r="D20" t="s">
        <v>63</v>
      </c>
      <c r="E20" t="s">
        <v>64</v>
      </c>
      <c r="F20" t="s">
        <v>65</v>
      </c>
      <c r="G20" s="2">
        <v>20</v>
      </c>
      <c r="H20" t="s">
        <v>13</v>
      </c>
      <c r="I20" s="1">
        <v>141.93299999999999</v>
      </c>
      <c r="J20" s="1">
        <v>2838.66</v>
      </c>
      <c r="K20" s="5">
        <v>30</v>
      </c>
      <c r="L20" s="5">
        <f t="shared" si="4"/>
        <v>600</v>
      </c>
    </row>
    <row r="21" spans="1:19" x14ac:dyDescent="0.3">
      <c r="J21" s="1">
        <f>SUM(J16:J20)</f>
        <v>3251.2599999999998</v>
      </c>
      <c r="L21" s="5">
        <f>SUM(L16:L20)</f>
        <v>684</v>
      </c>
      <c r="M21" s="28">
        <v>0.25</v>
      </c>
      <c r="N21" s="1">
        <f>J21*M21</f>
        <v>812.81499999999994</v>
      </c>
      <c r="O21" s="9">
        <f>L21*M21</f>
        <v>171</v>
      </c>
      <c r="P21" s="1">
        <v>830.29</v>
      </c>
      <c r="Q21" s="5">
        <v>178.53</v>
      </c>
      <c r="R21" s="7">
        <f t="shared" ref="R21" si="5">P21/Q21</f>
        <v>4.6507029630874364</v>
      </c>
      <c r="S21" s="21">
        <f>P21/J21</f>
        <v>0.25537483929307409</v>
      </c>
    </row>
    <row r="23" spans="1:19" x14ac:dyDescent="0.3">
      <c r="A23" t="s">
        <v>12</v>
      </c>
      <c r="B23" t="s">
        <v>67</v>
      </c>
      <c r="C23" s="23">
        <v>44658</v>
      </c>
      <c r="D23" t="s">
        <v>63</v>
      </c>
      <c r="E23" t="s">
        <v>64</v>
      </c>
      <c r="F23" t="s">
        <v>65</v>
      </c>
      <c r="G23" s="2">
        <v>20</v>
      </c>
      <c r="H23" t="s">
        <v>13</v>
      </c>
      <c r="I23" s="1">
        <v>139.61699999999999</v>
      </c>
      <c r="J23" s="1">
        <v>2792.34</v>
      </c>
      <c r="K23" s="5">
        <v>30</v>
      </c>
      <c r="L23" s="5">
        <f t="shared" ref="L23:L28" si="6">G23*K23</f>
        <v>600</v>
      </c>
    </row>
    <row r="24" spans="1:19" x14ac:dyDescent="0.3">
      <c r="A24" t="s">
        <v>12</v>
      </c>
      <c r="B24" t="s">
        <v>68</v>
      </c>
      <c r="C24" s="23">
        <v>44662</v>
      </c>
      <c r="D24" t="s">
        <v>63</v>
      </c>
      <c r="E24" t="s">
        <v>64</v>
      </c>
      <c r="F24" t="s">
        <v>65</v>
      </c>
      <c r="G24" s="2">
        <v>5</v>
      </c>
      <c r="H24" t="s">
        <v>13</v>
      </c>
      <c r="I24" s="1">
        <v>143.392</v>
      </c>
      <c r="J24" s="1">
        <v>716.96</v>
      </c>
      <c r="K24" s="5">
        <v>30</v>
      </c>
      <c r="L24" s="5">
        <f t="shared" si="6"/>
        <v>150</v>
      </c>
    </row>
    <row r="25" spans="1:19" x14ac:dyDescent="0.3">
      <c r="A25" t="s">
        <v>12</v>
      </c>
      <c r="B25" t="s">
        <v>69</v>
      </c>
      <c r="C25" s="23">
        <v>44677</v>
      </c>
      <c r="D25" t="s">
        <v>70</v>
      </c>
      <c r="E25" t="s">
        <v>71</v>
      </c>
      <c r="F25" t="s">
        <v>72</v>
      </c>
      <c r="G25" s="2">
        <v>1</v>
      </c>
      <c r="H25" t="s">
        <v>13</v>
      </c>
      <c r="I25" s="1">
        <v>124.27</v>
      </c>
      <c r="J25" s="1">
        <v>124.27</v>
      </c>
      <c r="K25" s="5">
        <v>26.78</v>
      </c>
      <c r="L25" s="5">
        <f t="shared" si="6"/>
        <v>26.78</v>
      </c>
    </row>
    <row r="26" spans="1:19" x14ac:dyDescent="0.3">
      <c r="A26" t="s">
        <v>12</v>
      </c>
      <c r="B26" t="s">
        <v>69</v>
      </c>
      <c r="C26" s="23">
        <v>44677</v>
      </c>
      <c r="D26" t="s">
        <v>73</v>
      </c>
      <c r="E26" t="s">
        <v>74</v>
      </c>
      <c r="F26" t="s">
        <v>75</v>
      </c>
      <c r="G26" s="2">
        <v>1</v>
      </c>
      <c r="H26" t="s">
        <v>13</v>
      </c>
      <c r="I26" s="1">
        <v>616.58000000000004</v>
      </c>
      <c r="J26" s="1">
        <v>616.58000000000004</v>
      </c>
      <c r="K26" s="5">
        <v>132.87</v>
      </c>
      <c r="L26" s="5">
        <f t="shared" si="6"/>
        <v>132.87</v>
      </c>
    </row>
    <row r="27" spans="1:19" x14ac:dyDescent="0.3">
      <c r="A27" t="s">
        <v>12</v>
      </c>
      <c r="B27" t="s">
        <v>69</v>
      </c>
      <c r="C27" s="23">
        <v>44677</v>
      </c>
      <c r="D27" t="s">
        <v>76</v>
      </c>
      <c r="E27" t="s">
        <v>77</v>
      </c>
      <c r="F27" t="s">
        <v>78</v>
      </c>
      <c r="G27" s="2">
        <v>1</v>
      </c>
      <c r="H27" t="s">
        <v>13</v>
      </c>
      <c r="I27" s="1">
        <v>616.58000000000004</v>
      </c>
      <c r="J27" s="1">
        <v>616.58000000000004</v>
      </c>
      <c r="K27" s="5">
        <v>132.87</v>
      </c>
      <c r="L27" s="5">
        <f t="shared" si="6"/>
        <v>132.87</v>
      </c>
    </row>
    <row r="28" spans="1:19" x14ac:dyDescent="0.3">
      <c r="A28" t="s">
        <v>12</v>
      </c>
      <c r="B28" t="s">
        <v>69</v>
      </c>
      <c r="C28" s="23">
        <v>44677</v>
      </c>
      <c r="D28" t="s">
        <v>79</v>
      </c>
      <c r="E28" t="s">
        <v>80</v>
      </c>
      <c r="F28" t="s">
        <v>81</v>
      </c>
      <c r="G28" s="2">
        <v>1</v>
      </c>
      <c r="H28" t="s">
        <v>13</v>
      </c>
      <c r="I28" s="1">
        <v>616.58000000000004</v>
      </c>
      <c r="J28" s="1">
        <v>616.58000000000004</v>
      </c>
      <c r="K28" s="5">
        <v>132.87</v>
      </c>
      <c r="L28" s="5">
        <f t="shared" si="6"/>
        <v>132.87</v>
      </c>
    </row>
    <row r="29" spans="1:19" x14ac:dyDescent="0.3">
      <c r="J29" s="1">
        <f>SUM(J23:J28)</f>
        <v>5483.31</v>
      </c>
      <c r="L29" s="5">
        <f>SUM(L23:L28)</f>
        <v>1175.3899999999999</v>
      </c>
      <c r="M29" s="28">
        <v>0.25</v>
      </c>
      <c r="N29" s="1">
        <f>J29*M29</f>
        <v>1370.8275000000001</v>
      </c>
      <c r="O29" s="9">
        <f>L29*M29</f>
        <v>293.84749999999997</v>
      </c>
      <c r="P29" s="1">
        <v>1402.68</v>
      </c>
      <c r="Q29" s="5">
        <v>301.12</v>
      </c>
      <c r="R29" s="7">
        <f t="shared" ref="R29" si="7">P29/Q29</f>
        <v>4.6582093517534542</v>
      </c>
      <c r="S29" s="21">
        <f>P29/J29</f>
        <v>0.25580899128446138</v>
      </c>
    </row>
    <row r="30" spans="1:19" x14ac:dyDescent="0.3">
      <c r="A30" s="13" t="s">
        <v>84</v>
      </c>
    </row>
    <row r="32" spans="1:19" x14ac:dyDescent="0.3">
      <c r="A32" t="s">
        <v>12</v>
      </c>
      <c r="B32" t="s">
        <v>86</v>
      </c>
      <c r="C32" s="23">
        <v>44719</v>
      </c>
      <c r="D32" t="s">
        <v>14</v>
      </c>
      <c r="E32" t="s">
        <v>15</v>
      </c>
      <c r="F32" t="s">
        <v>0</v>
      </c>
      <c r="G32" s="2">
        <v>4</v>
      </c>
      <c r="H32" t="s">
        <v>13</v>
      </c>
      <c r="I32" s="1">
        <v>96.347499999999997</v>
      </c>
      <c r="J32" s="1">
        <v>385.39</v>
      </c>
      <c r="K32" s="5">
        <v>21.63</v>
      </c>
      <c r="L32" s="5">
        <f t="shared" ref="L32:L36" si="8">G32*K32</f>
        <v>86.52</v>
      </c>
    </row>
    <row r="33" spans="1:19" x14ac:dyDescent="0.3">
      <c r="A33" t="s">
        <v>12</v>
      </c>
      <c r="B33" t="s">
        <v>86</v>
      </c>
      <c r="C33" s="23">
        <v>44719</v>
      </c>
      <c r="D33" t="s">
        <v>16</v>
      </c>
      <c r="E33" t="s">
        <v>58</v>
      </c>
      <c r="F33" t="s">
        <v>59</v>
      </c>
      <c r="G33" s="2">
        <v>6</v>
      </c>
      <c r="H33" t="s">
        <v>13</v>
      </c>
      <c r="I33" s="1">
        <v>96.348299999999995</v>
      </c>
      <c r="J33" s="1">
        <v>578.09</v>
      </c>
      <c r="K33" s="5">
        <v>21.63</v>
      </c>
      <c r="L33" s="5">
        <f t="shared" si="8"/>
        <v>129.78</v>
      </c>
    </row>
    <row r="34" spans="1:19" x14ac:dyDescent="0.3">
      <c r="A34" t="s">
        <v>12</v>
      </c>
      <c r="B34" t="s">
        <v>86</v>
      </c>
      <c r="C34" s="23">
        <v>44719</v>
      </c>
      <c r="D34" t="s">
        <v>17</v>
      </c>
      <c r="E34" t="s">
        <v>18</v>
      </c>
      <c r="F34" t="s">
        <v>1</v>
      </c>
      <c r="G34" s="2">
        <v>7</v>
      </c>
      <c r="H34" t="s">
        <v>13</v>
      </c>
      <c r="I34" s="1">
        <v>96.348500000000001</v>
      </c>
      <c r="J34" s="1">
        <v>674.44</v>
      </c>
      <c r="K34" s="5">
        <v>21.63</v>
      </c>
      <c r="L34" s="5">
        <f t="shared" si="8"/>
        <v>151.41</v>
      </c>
    </row>
    <row r="35" spans="1:19" x14ac:dyDescent="0.3">
      <c r="A35" t="s">
        <v>12</v>
      </c>
      <c r="B35" t="s">
        <v>86</v>
      </c>
      <c r="C35" s="23">
        <v>44719</v>
      </c>
      <c r="D35" t="s">
        <v>19</v>
      </c>
      <c r="E35" t="s">
        <v>20</v>
      </c>
      <c r="F35" t="s">
        <v>2</v>
      </c>
      <c r="G35" s="2">
        <v>4</v>
      </c>
      <c r="H35" t="s">
        <v>13</v>
      </c>
      <c r="I35" s="1">
        <v>96.347499999999997</v>
      </c>
      <c r="J35" s="1">
        <v>385.39</v>
      </c>
      <c r="K35" s="5">
        <v>21.63</v>
      </c>
      <c r="L35" s="5">
        <f t="shared" si="8"/>
        <v>86.52</v>
      </c>
    </row>
    <row r="36" spans="1:19" x14ac:dyDescent="0.3">
      <c r="A36" t="s">
        <v>12</v>
      </c>
      <c r="B36" t="s">
        <v>87</v>
      </c>
      <c r="C36" s="23">
        <v>44734</v>
      </c>
      <c r="D36" t="s">
        <v>63</v>
      </c>
      <c r="E36" t="s">
        <v>64</v>
      </c>
      <c r="F36" t="s">
        <v>65</v>
      </c>
      <c r="G36" s="2">
        <v>7</v>
      </c>
      <c r="H36" t="s">
        <v>13</v>
      </c>
      <c r="I36" s="1">
        <v>143.56139999999999</v>
      </c>
      <c r="J36" s="1">
        <v>1004.93</v>
      </c>
      <c r="K36" s="5">
        <v>30.9</v>
      </c>
      <c r="L36" s="5">
        <f t="shared" si="8"/>
        <v>216.29999999999998</v>
      </c>
    </row>
    <row r="37" spans="1:19" x14ac:dyDescent="0.3">
      <c r="J37" s="1">
        <f>SUM(J32:J36)</f>
        <v>3028.24</v>
      </c>
      <c r="L37" s="5">
        <f>SUM(L32:L36)</f>
        <v>670.53</v>
      </c>
      <c r="M37" s="28">
        <v>0.25</v>
      </c>
      <c r="N37" s="1">
        <f>J37*M37</f>
        <v>757.06</v>
      </c>
      <c r="O37" s="9">
        <f>L37*M37</f>
        <v>167.63249999999999</v>
      </c>
      <c r="P37" s="1">
        <v>761.72</v>
      </c>
      <c r="Q37" s="5">
        <v>162.72999999999999</v>
      </c>
      <c r="R37" s="7">
        <f t="shared" ref="R37" si="9">P37/Q37</f>
        <v>4.6808824433110061</v>
      </c>
      <c r="S37" s="21">
        <f>P37/J37</f>
        <v>0.25153884764747841</v>
      </c>
    </row>
    <row r="39" spans="1:19" x14ac:dyDescent="0.3">
      <c r="A39" t="s">
        <v>12</v>
      </c>
      <c r="B39" t="s">
        <v>88</v>
      </c>
      <c r="C39" s="23">
        <v>44768</v>
      </c>
      <c r="D39" t="s">
        <v>89</v>
      </c>
      <c r="E39" t="s">
        <v>90</v>
      </c>
      <c r="F39" t="s">
        <v>91</v>
      </c>
      <c r="G39" s="2">
        <v>1</v>
      </c>
      <c r="H39" t="s">
        <v>13</v>
      </c>
      <c r="I39" s="1">
        <v>627.09</v>
      </c>
      <c r="J39" s="1">
        <v>627.09</v>
      </c>
      <c r="K39" s="5">
        <v>132.87</v>
      </c>
      <c r="L39" s="5">
        <f t="shared" ref="L39:L45" si="10">G39*K39</f>
        <v>132.87</v>
      </c>
    </row>
    <row r="40" spans="1:19" x14ac:dyDescent="0.3">
      <c r="A40" t="s">
        <v>12</v>
      </c>
      <c r="B40" t="s">
        <v>88</v>
      </c>
      <c r="C40" s="23">
        <v>44768</v>
      </c>
      <c r="D40" t="s">
        <v>73</v>
      </c>
      <c r="E40" t="s">
        <v>74</v>
      </c>
      <c r="F40" t="s">
        <v>75</v>
      </c>
      <c r="G40" s="2">
        <v>1</v>
      </c>
      <c r="H40" t="s">
        <v>13</v>
      </c>
      <c r="I40" s="1">
        <v>627.09</v>
      </c>
      <c r="J40" s="1">
        <v>627.09</v>
      </c>
      <c r="K40" s="5">
        <v>132.87</v>
      </c>
      <c r="L40" s="5">
        <f t="shared" si="10"/>
        <v>132.87</v>
      </c>
    </row>
    <row r="41" spans="1:19" x14ac:dyDescent="0.3">
      <c r="A41" t="s">
        <v>12</v>
      </c>
      <c r="B41" t="s">
        <v>92</v>
      </c>
      <c r="C41" s="23">
        <v>44754</v>
      </c>
      <c r="D41" t="s">
        <v>63</v>
      </c>
      <c r="E41" t="s">
        <v>64</v>
      </c>
      <c r="F41" t="s">
        <v>65</v>
      </c>
      <c r="G41" s="2">
        <v>23</v>
      </c>
      <c r="H41" t="s">
        <v>13</v>
      </c>
      <c r="I41" s="1">
        <v>148.2456</v>
      </c>
      <c r="J41" s="1">
        <v>3409.65</v>
      </c>
      <c r="K41" s="5">
        <v>30.9</v>
      </c>
      <c r="L41" s="5">
        <f t="shared" si="10"/>
        <v>710.69999999999993</v>
      </c>
    </row>
    <row r="42" spans="1:19" x14ac:dyDescent="0.3">
      <c r="A42" t="s">
        <v>12</v>
      </c>
      <c r="B42" t="s">
        <v>93</v>
      </c>
      <c r="C42" s="23">
        <v>44760</v>
      </c>
      <c r="D42" t="s">
        <v>14</v>
      </c>
      <c r="E42" t="s">
        <v>15</v>
      </c>
      <c r="F42" t="s">
        <v>0</v>
      </c>
      <c r="G42" s="2">
        <v>1</v>
      </c>
      <c r="H42" t="s">
        <v>13</v>
      </c>
      <c r="I42" s="1">
        <v>104.07</v>
      </c>
      <c r="J42" s="1">
        <v>104.07</v>
      </c>
      <c r="K42" s="5">
        <v>21.63</v>
      </c>
      <c r="L42" s="5">
        <f t="shared" si="10"/>
        <v>21.63</v>
      </c>
    </row>
    <row r="43" spans="1:19" x14ac:dyDescent="0.3">
      <c r="A43" t="s">
        <v>12</v>
      </c>
      <c r="B43" t="s">
        <v>93</v>
      </c>
      <c r="C43" s="23">
        <v>44760</v>
      </c>
      <c r="D43" t="s">
        <v>16</v>
      </c>
      <c r="E43" t="s">
        <v>58</v>
      </c>
      <c r="F43" t="s">
        <v>59</v>
      </c>
      <c r="G43" s="2">
        <v>1</v>
      </c>
      <c r="H43" t="s">
        <v>13</v>
      </c>
      <c r="I43" s="1">
        <v>104.07</v>
      </c>
      <c r="J43" s="1">
        <v>104.07</v>
      </c>
      <c r="K43" s="5">
        <v>21.63</v>
      </c>
      <c r="L43" s="5">
        <f t="shared" si="10"/>
        <v>21.63</v>
      </c>
    </row>
    <row r="44" spans="1:19" x14ac:dyDescent="0.3">
      <c r="A44" t="s">
        <v>12</v>
      </c>
      <c r="B44" t="s">
        <v>93</v>
      </c>
      <c r="C44" s="23">
        <v>44760</v>
      </c>
      <c r="D44" t="s">
        <v>17</v>
      </c>
      <c r="E44" t="s">
        <v>18</v>
      </c>
      <c r="F44" t="s">
        <v>1</v>
      </c>
      <c r="G44" s="2">
        <v>1</v>
      </c>
      <c r="H44" t="s">
        <v>13</v>
      </c>
      <c r="I44" s="1">
        <v>104.07</v>
      </c>
      <c r="J44" s="1">
        <v>104.07</v>
      </c>
      <c r="K44" s="5">
        <v>21.63</v>
      </c>
      <c r="L44" s="5">
        <f t="shared" si="10"/>
        <v>21.63</v>
      </c>
    </row>
    <row r="45" spans="1:19" x14ac:dyDescent="0.3">
      <c r="A45" t="s">
        <v>12</v>
      </c>
      <c r="B45" t="s">
        <v>93</v>
      </c>
      <c r="C45" s="23">
        <v>44760</v>
      </c>
      <c r="D45" t="s">
        <v>19</v>
      </c>
      <c r="E45" t="s">
        <v>20</v>
      </c>
      <c r="F45" t="s">
        <v>2</v>
      </c>
      <c r="G45" s="2">
        <v>1</v>
      </c>
      <c r="H45" t="s">
        <v>13</v>
      </c>
      <c r="I45" s="1">
        <v>104.07</v>
      </c>
      <c r="J45" s="1">
        <v>104.07</v>
      </c>
      <c r="K45" s="5">
        <v>21.63</v>
      </c>
      <c r="L45" s="5">
        <f t="shared" si="10"/>
        <v>21.63</v>
      </c>
    </row>
    <row r="46" spans="1:19" x14ac:dyDescent="0.3">
      <c r="J46" s="1">
        <f>SUM(J39:J45)</f>
        <v>5080.1099999999988</v>
      </c>
      <c r="L46" s="5">
        <f>SUM(L39:L45)</f>
        <v>1062.96</v>
      </c>
      <c r="M46" s="28">
        <v>0.25</v>
      </c>
      <c r="N46" s="1">
        <f>J46*M46</f>
        <v>1270.0274999999997</v>
      </c>
      <c r="O46" s="9">
        <f>L46*M46</f>
        <v>265.74</v>
      </c>
      <c r="P46" s="1">
        <v>1373.43</v>
      </c>
      <c r="Q46" s="5">
        <v>289.76</v>
      </c>
      <c r="R46" s="7">
        <f t="shared" ref="R46" si="11">P46/Q46</f>
        <v>4.7398881833241306</v>
      </c>
      <c r="S46" s="21">
        <f>P46/J46</f>
        <v>0.27035438209015167</v>
      </c>
    </row>
    <row r="47" spans="1:19" x14ac:dyDescent="0.3">
      <c r="A47" s="13" t="s">
        <v>94</v>
      </c>
    </row>
    <row r="49" spans="1:19" x14ac:dyDescent="0.3">
      <c r="A49" t="s">
        <v>12</v>
      </c>
      <c r="B49" t="s">
        <v>95</v>
      </c>
      <c r="C49" s="23">
        <v>44810</v>
      </c>
      <c r="D49" t="s">
        <v>14</v>
      </c>
      <c r="E49" t="s">
        <v>15</v>
      </c>
      <c r="F49" t="s">
        <v>0</v>
      </c>
      <c r="G49" s="2">
        <v>8</v>
      </c>
      <c r="H49" t="s">
        <v>13</v>
      </c>
      <c r="I49" s="1">
        <v>102.23</v>
      </c>
      <c r="J49" s="1">
        <v>817.84</v>
      </c>
      <c r="K49" s="5">
        <v>21.63</v>
      </c>
      <c r="L49" s="5">
        <f t="shared" ref="L49:L53" si="12">G49*K49</f>
        <v>173.04</v>
      </c>
    </row>
    <row r="50" spans="1:19" x14ac:dyDescent="0.3">
      <c r="A50" t="s">
        <v>12</v>
      </c>
      <c r="B50" t="s">
        <v>95</v>
      </c>
      <c r="C50" s="23">
        <v>44810</v>
      </c>
      <c r="D50" t="s">
        <v>16</v>
      </c>
      <c r="E50" t="s">
        <v>58</v>
      </c>
      <c r="F50" t="s">
        <v>59</v>
      </c>
      <c r="G50" s="2">
        <v>8</v>
      </c>
      <c r="H50" t="s">
        <v>13</v>
      </c>
      <c r="I50" s="1">
        <v>102.23</v>
      </c>
      <c r="J50" s="1">
        <v>817.84</v>
      </c>
      <c r="K50" s="5">
        <v>21.63</v>
      </c>
      <c r="L50" s="5">
        <f t="shared" si="12"/>
        <v>173.04</v>
      </c>
    </row>
    <row r="51" spans="1:19" x14ac:dyDescent="0.3">
      <c r="A51" t="s">
        <v>12</v>
      </c>
      <c r="B51" t="s">
        <v>95</v>
      </c>
      <c r="C51" s="23">
        <v>44810</v>
      </c>
      <c r="D51" t="s">
        <v>17</v>
      </c>
      <c r="E51" t="s">
        <v>18</v>
      </c>
      <c r="F51" t="s">
        <v>1</v>
      </c>
      <c r="G51" s="2">
        <v>7</v>
      </c>
      <c r="H51" t="s">
        <v>13</v>
      </c>
      <c r="I51" s="1">
        <v>102.23</v>
      </c>
      <c r="J51" s="1">
        <v>715.61</v>
      </c>
      <c r="K51" s="5">
        <v>21.63</v>
      </c>
      <c r="L51" s="5">
        <f t="shared" si="12"/>
        <v>151.41</v>
      </c>
    </row>
    <row r="52" spans="1:19" x14ac:dyDescent="0.3">
      <c r="A52" t="s">
        <v>12</v>
      </c>
      <c r="B52" t="s">
        <v>95</v>
      </c>
      <c r="C52" s="23">
        <v>44810</v>
      </c>
      <c r="D52" t="s">
        <v>19</v>
      </c>
      <c r="E52" t="s">
        <v>20</v>
      </c>
      <c r="F52" t="s">
        <v>2</v>
      </c>
      <c r="G52" s="2">
        <v>7</v>
      </c>
      <c r="H52" t="s">
        <v>13</v>
      </c>
      <c r="I52" s="1">
        <v>102.23</v>
      </c>
      <c r="J52" s="1">
        <v>715.61</v>
      </c>
      <c r="K52" s="5">
        <v>21.63</v>
      </c>
      <c r="L52" s="5">
        <f t="shared" si="12"/>
        <v>151.41</v>
      </c>
    </row>
    <row r="53" spans="1:19" x14ac:dyDescent="0.3">
      <c r="A53" t="s">
        <v>12</v>
      </c>
      <c r="B53" t="s">
        <v>96</v>
      </c>
      <c r="C53" s="23">
        <v>44832</v>
      </c>
      <c r="D53" t="s">
        <v>63</v>
      </c>
      <c r="E53" t="s">
        <v>64</v>
      </c>
      <c r="F53" t="s">
        <v>65</v>
      </c>
      <c r="G53" s="2">
        <v>1</v>
      </c>
      <c r="H53" t="s">
        <v>13</v>
      </c>
      <c r="I53" s="1">
        <v>148.41999999999999</v>
      </c>
      <c r="J53" s="1">
        <v>148.41999999999999</v>
      </c>
      <c r="K53" s="5">
        <v>30.9</v>
      </c>
      <c r="L53" s="5">
        <f t="shared" si="12"/>
        <v>30.9</v>
      </c>
    </row>
    <row r="54" spans="1:19" x14ac:dyDescent="0.3">
      <c r="J54" s="1">
        <f>SUM(J49:J53)</f>
        <v>3215.32</v>
      </c>
      <c r="L54" s="5">
        <f>SUM(L49:L53)</f>
        <v>679.8</v>
      </c>
      <c r="M54" s="28">
        <v>0.25</v>
      </c>
      <c r="N54" s="1">
        <f>J54*M54</f>
        <v>803.83</v>
      </c>
      <c r="O54" s="9">
        <f>L54*M54</f>
        <v>169.95</v>
      </c>
      <c r="P54" s="1">
        <v>820.21</v>
      </c>
      <c r="Q54" s="5">
        <v>168.64</v>
      </c>
      <c r="R54" s="7">
        <f t="shared" ref="R54" si="13">P54/Q54</f>
        <v>4.8636740986717273</v>
      </c>
      <c r="S54" s="21">
        <f>P54/J54</f>
        <v>0.25509436074791936</v>
      </c>
    </row>
    <row r="56" spans="1:19" x14ac:dyDescent="0.3">
      <c r="A56" t="s">
        <v>12</v>
      </c>
      <c r="B56" t="s">
        <v>97</v>
      </c>
      <c r="C56" s="23">
        <v>44848</v>
      </c>
      <c r="D56" t="s">
        <v>63</v>
      </c>
      <c r="E56" t="s">
        <v>64</v>
      </c>
      <c r="F56" t="s">
        <v>65</v>
      </c>
      <c r="G56" s="2">
        <v>12</v>
      </c>
      <c r="H56" t="s">
        <v>13</v>
      </c>
      <c r="I56" s="1">
        <v>149.23330000000001</v>
      </c>
      <c r="J56" s="1">
        <v>1790.8</v>
      </c>
      <c r="K56" s="5">
        <v>30.9</v>
      </c>
      <c r="L56" s="5">
        <f t="shared" ref="L56:L58" si="14">G56*K56</f>
        <v>370.79999999999995</v>
      </c>
    </row>
    <row r="57" spans="1:19" x14ac:dyDescent="0.3">
      <c r="A57" t="s">
        <v>12</v>
      </c>
      <c r="B57" t="s">
        <v>97</v>
      </c>
      <c r="C57" s="23">
        <v>44848</v>
      </c>
      <c r="D57" t="s">
        <v>16</v>
      </c>
      <c r="E57" t="s">
        <v>58</v>
      </c>
      <c r="F57" t="s">
        <v>59</v>
      </c>
      <c r="G57" s="2">
        <v>2</v>
      </c>
      <c r="H57" t="s">
        <v>13</v>
      </c>
      <c r="I57" s="1">
        <v>104.45</v>
      </c>
      <c r="J57" s="1">
        <v>208.9</v>
      </c>
      <c r="K57" s="5">
        <v>21.63</v>
      </c>
      <c r="L57" s="5">
        <f t="shared" si="14"/>
        <v>43.26</v>
      </c>
    </row>
    <row r="58" spans="1:19" x14ac:dyDescent="0.3">
      <c r="A58" t="s">
        <v>12</v>
      </c>
      <c r="B58" t="s">
        <v>97</v>
      </c>
      <c r="C58" s="23">
        <v>44848</v>
      </c>
      <c r="D58" t="s">
        <v>17</v>
      </c>
      <c r="E58" t="s">
        <v>18</v>
      </c>
      <c r="F58" t="s">
        <v>1</v>
      </c>
      <c r="G58" s="2">
        <v>2</v>
      </c>
      <c r="H58" t="s">
        <v>13</v>
      </c>
      <c r="I58" s="1">
        <v>104.45</v>
      </c>
      <c r="J58" s="1">
        <v>208.9</v>
      </c>
      <c r="K58" s="5">
        <v>21.63</v>
      </c>
      <c r="L58" s="5">
        <f t="shared" si="14"/>
        <v>43.26</v>
      </c>
    </row>
    <row r="59" spans="1:19" x14ac:dyDescent="0.3">
      <c r="A59" t="s">
        <v>12</v>
      </c>
      <c r="B59" t="s">
        <v>98</v>
      </c>
      <c r="C59" s="23">
        <v>44858</v>
      </c>
      <c r="D59" t="s">
        <v>63</v>
      </c>
      <c r="E59" t="s">
        <v>64</v>
      </c>
      <c r="F59" t="s">
        <v>65</v>
      </c>
      <c r="G59" s="2">
        <v>3</v>
      </c>
      <c r="H59" t="s">
        <v>13</v>
      </c>
      <c r="I59" s="1">
        <v>147.7133</v>
      </c>
      <c r="J59" s="1">
        <v>443.14</v>
      </c>
      <c r="K59" s="5">
        <v>30.9</v>
      </c>
      <c r="L59" s="5">
        <f t="shared" ref="L59" si="15">G59*K59</f>
        <v>92.699999999999989</v>
      </c>
    </row>
    <row r="60" spans="1:19" x14ac:dyDescent="0.3">
      <c r="J60" s="1">
        <f>SUM(J56:J59)</f>
        <v>2651.74</v>
      </c>
      <c r="L60" s="5">
        <f>SUM(L56:L59)</f>
        <v>550.02</v>
      </c>
      <c r="M60" s="28">
        <v>0.25</v>
      </c>
      <c r="N60" s="1">
        <f>J60*M60</f>
        <v>662.93499999999995</v>
      </c>
      <c r="O60" s="9">
        <f>L60*M60</f>
        <v>137.505</v>
      </c>
      <c r="P60" s="1">
        <v>663.15</v>
      </c>
      <c r="Q60" s="5">
        <v>140.5</v>
      </c>
      <c r="R60" s="7">
        <f t="shared" ref="R60" si="16">P60/Q60</f>
        <v>4.7199288256227758</v>
      </c>
      <c r="S60" s="21">
        <f>P60/J60</f>
        <v>0.25008107883880021</v>
      </c>
    </row>
    <row r="62" spans="1:19" x14ac:dyDescent="0.3">
      <c r="A62" t="s">
        <v>12</v>
      </c>
      <c r="B62" t="s">
        <v>99</v>
      </c>
      <c r="C62" s="23">
        <v>44873</v>
      </c>
      <c r="D62" t="s">
        <v>14</v>
      </c>
      <c r="E62" t="s">
        <v>15</v>
      </c>
      <c r="F62" t="s">
        <v>0</v>
      </c>
      <c r="G62" s="2">
        <v>1</v>
      </c>
      <c r="H62" t="s">
        <v>13</v>
      </c>
      <c r="I62" s="1">
        <v>101.35</v>
      </c>
      <c r="J62" s="1">
        <v>101.35</v>
      </c>
      <c r="K62" s="5">
        <v>21.63</v>
      </c>
      <c r="L62" s="5">
        <f t="shared" ref="L62:L69" si="17">G62*K62</f>
        <v>21.63</v>
      </c>
    </row>
    <row r="63" spans="1:19" x14ac:dyDescent="0.3">
      <c r="A63" t="s">
        <v>12</v>
      </c>
      <c r="B63" t="s">
        <v>99</v>
      </c>
      <c r="C63" s="23">
        <v>44873</v>
      </c>
      <c r="D63" t="s">
        <v>16</v>
      </c>
      <c r="E63" t="s">
        <v>58</v>
      </c>
      <c r="F63" t="s">
        <v>59</v>
      </c>
      <c r="G63" s="2">
        <v>1</v>
      </c>
      <c r="H63" t="s">
        <v>13</v>
      </c>
      <c r="I63" s="1">
        <v>101.35</v>
      </c>
      <c r="J63" s="1">
        <v>101.35</v>
      </c>
      <c r="K63" s="5">
        <v>21.63</v>
      </c>
      <c r="L63" s="5">
        <f t="shared" si="17"/>
        <v>21.63</v>
      </c>
    </row>
    <row r="64" spans="1:19" x14ac:dyDescent="0.3">
      <c r="A64" t="s">
        <v>12</v>
      </c>
      <c r="B64" t="s">
        <v>99</v>
      </c>
      <c r="C64" s="23">
        <v>44873</v>
      </c>
      <c r="D64" t="s">
        <v>17</v>
      </c>
      <c r="E64" t="s">
        <v>18</v>
      </c>
      <c r="F64" t="s">
        <v>1</v>
      </c>
      <c r="G64" s="2">
        <v>1</v>
      </c>
      <c r="H64" t="s">
        <v>13</v>
      </c>
      <c r="I64" s="1">
        <v>101.35</v>
      </c>
      <c r="J64" s="1">
        <v>101.35</v>
      </c>
      <c r="K64" s="5">
        <v>21.63</v>
      </c>
      <c r="L64" s="5">
        <f t="shared" si="17"/>
        <v>21.63</v>
      </c>
    </row>
    <row r="65" spans="1:19" x14ac:dyDescent="0.3">
      <c r="A65" t="s">
        <v>12</v>
      </c>
      <c r="B65" t="s">
        <v>99</v>
      </c>
      <c r="C65" s="23">
        <v>44873</v>
      </c>
      <c r="D65" t="s">
        <v>19</v>
      </c>
      <c r="E65" t="s">
        <v>20</v>
      </c>
      <c r="F65" t="s">
        <v>2</v>
      </c>
      <c r="G65" s="2">
        <v>1</v>
      </c>
      <c r="H65" t="s">
        <v>13</v>
      </c>
      <c r="I65" s="1">
        <v>101.35</v>
      </c>
      <c r="J65" s="1">
        <v>101.35</v>
      </c>
      <c r="K65" s="5">
        <v>21.63</v>
      </c>
      <c r="L65" s="5">
        <f t="shared" si="17"/>
        <v>21.63</v>
      </c>
    </row>
    <row r="66" spans="1:19" x14ac:dyDescent="0.3">
      <c r="A66" t="s">
        <v>12</v>
      </c>
      <c r="B66" t="s">
        <v>100</v>
      </c>
      <c r="C66" s="23">
        <v>44873</v>
      </c>
      <c r="D66" t="s">
        <v>70</v>
      </c>
      <c r="E66" t="s">
        <v>71</v>
      </c>
      <c r="F66" t="s">
        <v>72</v>
      </c>
      <c r="G66" s="2">
        <v>1</v>
      </c>
      <c r="H66" t="s">
        <v>13</v>
      </c>
      <c r="I66" s="1">
        <v>125.49</v>
      </c>
      <c r="J66" s="1">
        <v>125.49</v>
      </c>
      <c r="K66" s="5">
        <v>26.78</v>
      </c>
      <c r="L66" s="5">
        <f t="shared" si="17"/>
        <v>26.78</v>
      </c>
    </row>
    <row r="67" spans="1:19" x14ac:dyDescent="0.3">
      <c r="A67" t="s">
        <v>12</v>
      </c>
      <c r="B67" t="s">
        <v>100</v>
      </c>
      <c r="C67" s="23">
        <v>44873</v>
      </c>
      <c r="D67" t="s">
        <v>73</v>
      </c>
      <c r="E67" t="s">
        <v>74</v>
      </c>
      <c r="F67" t="s">
        <v>75</v>
      </c>
      <c r="G67" s="2">
        <v>1</v>
      </c>
      <c r="H67" t="s">
        <v>13</v>
      </c>
      <c r="I67" s="1">
        <v>622.6</v>
      </c>
      <c r="J67" s="1">
        <v>622.6</v>
      </c>
      <c r="K67" s="5">
        <v>132.87</v>
      </c>
      <c r="L67" s="5">
        <f t="shared" si="17"/>
        <v>132.87</v>
      </c>
    </row>
    <row r="68" spans="1:19" x14ac:dyDescent="0.3">
      <c r="A68" t="s">
        <v>12</v>
      </c>
      <c r="B68" t="s">
        <v>101</v>
      </c>
      <c r="C68" s="23">
        <v>44873</v>
      </c>
      <c r="D68" t="s">
        <v>16</v>
      </c>
      <c r="E68" t="s">
        <v>58</v>
      </c>
      <c r="F68" t="s">
        <v>59</v>
      </c>
      <c r="G68" s="2">
        <v>12</v>
      </c>
      <c r="H68" t="s">
        <v>13</v>
      </c>
      <c r="I68" s="1">
        <v>101.3541</v>
      </c>
      <c r="J68" s="1">
        <v>1216.25</v>
      </c>
      <c r="K68" s="5">
        <v>21.63</v>
      </c>
      <c r="L68" s="5">
        <f t="shared" si="17"/>
        <v>259.56</v>
      </c>
    </row>
    <row r="69" spans="1:19" x14ac:dyDescent="0.3">
      <c r="A69" t="s">
        <v>12</v>
      </c>
      <c r="B69" t="s">
        <v>102</v>
      </c>
      <c r="C69" s="23">
        <v>44874</v>
      </c>
      <c r="D69" t="s">
        <v>14</v>
      </c>
      <c r="E69" t="s">
        <v>15</v>
      </c>
      <c r="F69" t="s">
        <v>0</v>
      </c>
      <c r="G69" s="2">
        <v>1</v>
      </c>
      <c r="H69" t="s">
        <v>13</v>
      </c>
      <c r="I69" s="1">
        <v>101.47</v>
      </c>
      <c r="J69" s="1">
        <v>101.47</v>
      </c>
      <c r="K69" s="5">
        <v>21.63</v>
      </c>
      <c r="L69" s="5">
        <f t="shared" si="17"/>
        <v>21.63</v>
      </c>
    </row>
    <row r="70" spans="1:19" x14ac:dyDescent="0.3">
      <c r="J70" s="1">
        <f>SUM(J62:J69)</f>
        <v>2471.2099999999996</v>
      </c>
      <c r="L70" s="5">
        <f>SUM(L62:L69)</f>
        <v>527.36</v>
      </c>
      <c r="M70" s="28">
        <v>0.25</v>
      </c>
      <c r="N70" s="1">
        <f>J70*M70</f>
        <v>617.8024999999999</v>
      </c>
      <c r="O70" s="9">
        <f>L70*M70</f>
        <v>131.84</v>
      </c>
      <c r="P70" s="1">
        <v>610.35</v>
      </c>
      <c r="Q70" s="5">
        <v>130.38</v>
      </c>
      <c r="R70" s="7">
        <f t="shared" ref="R70" si="18">P70/Q70</f>
        <v>4.68131615278417</v>
      </c>
      <c r="S70" s="21">
        <f>P70/J70</f>
        <v>0.24698427086326136</v>
      </c>
    </row>
    <row r="71" spans="1:19" x14ac:dyDescent="0.3">
      <c r="A71" s="13" t="s">
        <v>103</v>
      </c>
    </row>
    <row r="75" spans="1:19" x14ac:dyDescent="0.3">
      <c r="P75" s="12">
        <f>SUM(P2:P74)</f>
        <v>7182.26</v>
      </c>
    </row>
  </sheetData>
  <sortState ref="A2:J37">
    <sortCondition ref="C2"/>
  </sortState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B15" sqref="B15"/>
    </sheetView>
  </sheetViews>
  <sheetFormatPr defaultRowHeight="14.4" x14ac:dyDescent="0.3"/>
  <cols>
    <col min="1" max="1" width="25.5546875" customWidth="1"/>
    <col min="2" max="2" width="47.6640625" customWidth="1"/>
    <col min="3" max="3" width="14.44140625" customWidth="1"/>
  </cols>
  <sheetData>
    <row r="1" spans="1:7" x14ac:dyDescent="0.3">
      <c r="A1" s="13" t="s">
        <v>44</v>
      </c>
    </row>
    <row r="2" spans="1:7" x14ac:dyDescent="0.3">
      <c r="A2" s="13" t="s">
        <v>46</v>
      </c>
    </row>
    <row r="3" spans="1:7" x14ac:dyDescent="0.3">
      <c r="A3" s="13"/>
    </row>
    <row r="4" spans="1:7" x14ac:dyDescent="0.3">
      <c r="A4" t="s">
        <v>49</v>
      </c>
    </row>
    <row r="5" spans="1:7" x14ac:dyDescent="0.3">
      <c r="A5" s="22" t="s">
        <v>51</v>
      </c>
    </row>
    <row r="6" spans="1:7" x14ac:dyDescent="0.3">
      <c r="A6" s="16" t="s">
        <v>47</v>
      </c>
    </row>
    <row r="7" spans="1:7" x14ac:dyDescent="0.3">
      <c r="A7" s="26" t="s">
        <v>48</v>
      </c>
    </row>
    <row r="8" spans="1:7" x14ac:dyDescent="0.3">
      <c r="A8" s="26" t="s">
        <v>52</v>
      </c>
    </row>
    <row r="9" spans="1:7" x14ac:dyDescent="0.3">
      <c r="F9" s="6"/>
      <c r="G9" s="12"/>
    </row>
    <row r="11" spans="1:7" x14ac:dyDescent="0.3">
      <c r="A11" s="26" t="s">
        <v>54</v>
      </c>
    </row>
    <row r="12" spans="1:7" x14ac:dyDescent="0.3">
      <c r="A12" s="26" t="s">
        <v>55</v>
      </c>
    </row>
    <row r="29" spans="1:1" x14ac:dyDescent="0.3">
      <c r="A29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K17"/>
    </sheetView>
  </sheetViews>
  <sheetFormatPr defaultRowHeight="14.4" x14ac:dyDescent="0.3"/>
  <cols>
    <col min="1" max="1" width="13.88671875" customWidth="1"/>
    <col min="2" max="2" width="27.44140625" customWidth="1"/>
    <col min="3" max="3" width="11.6640625" customWidth="1"/>
  </cols>
  <sheetData>
    <row r="1" spans="1:7" x14ac:dyDescent="0.3">
      <c r="A1" s="13" t="s">
        <v>44</v>
      </c>
    </row>
    <row r="2" spans="1:7" x14ac:dyDescent="0.3">
      <c r="A2" s="13" t="s">
        <v>46</v>
      </c>
    </row>
    <row r="3" spans="1:7" x14ac:dyDescent="0.3">
      <c r="A3" s="13"/>
    </row>
    <row r="4" spans="1:7" x14ac:dyDescent="0.3">
      <c r="A4" t="s">
        <v>49</v>
      </c>
    </row>
    <row r="5" spans="1:7" x14ac:dyDescent="0.3">
      <c r="A5" s="22" t="s">
        <v>51</v>
      </c>
    </row>
    <row r="6" spans="1:7" x14ac:dyDescent="0.3">
      <c r="A6" s="16" t="s">
        <v>47</v>
      </c>
    </row>
    <row r="7" spans="1:7" x14ac:dyDescent="0.3">
      <c r="A7" s="26" t="s">
        <v>48</v>
      </c>
    </row>
    <row r="8" spans="1:7" x14ac:dyDescent="0.3">
      <c r="A8" s="26" t="s">
        <v>52</v>
      </c>
    </row>
    <row r="11" spans="1:7" x14ac:dyDescent="0.3">
      <c r="A11" t="s">
        <v>29</v>
      </c>
      <c r="B11" t="s">
        <v>5</v>
      </c>
      <c r="C11" t="s">
        <v>8</v>
      </c>
      <c r="D11" t="s">
        <v>28</v>
      </c>
      <c r="E11" t="s">
        <v>50</v>
      </c>
      <c r="F11" t="s">
        <v>34</v>
      </c>
      <c r="G11" t="s">
        <v>60</v>
      </c>
    </row>
    <row r="12" spans="1:7" x14ac:dyDescent="0.3">
      <c r="A12" t="s">
        <v>27</v>
      </c>
      <c r="B12" t="s">
        <v>14</v>
      </c>
      <c r="C12">
        <v>10</v>
      </c>
      <c r="D12" t="s">
        <v>13</v>
      </c>
      <c r="E12">
        <v>958.6</v>
      </c>
      <c r="F12" s="6">
        <v>0.25</v>
      </c>
      <c r="G12" s="1">
        <f>E12*F12</f>
        <v>239.65</v>
      </c>
    </row>
    <row r="13" spans="1:7" x14ac:dyDescent="0.3">
      <c r="A13" t="s">
        <v>27</v>
      </c>
      <c r="B13" t="s">
        <v>16</v>
      </c>
      <c r="C13">
        <v>6</v>
      </c>
      <c r="D13" t="s">
        <v>13</v>
      </c>
      <c r="E13">
        <v>572.22</v>
      </c>
      <c r="F13" s="6">
        <v>0.25</v>
      </c>
      <c r="G13" s="1">
        <f t="shared" ref="G13:G15" si="0">E13*F13</f>
        <v>143.05500000000001</v>
      </c>
    </row>
    <row r="14" spans="1:7" x14ac:dyDescent="0.3">
      <c r="A14" t="s">
        <v>27</v>
      </c>
      <c r="B14" t="s">
        <v>17</v>
      </c>
      <c r="C14">
        <v>7</v>
      </c>
      <c r="D14" t="s">
        <v>13</v>
      </c>
      <c r="E14">
        <v>670.04</v>
      </c>
      <c r="F14" s="6">
        <v>0.25</v>
      </c>
      <c r="G14" s="1">
        <f t="shared" si="0"/>
        <v>167.51</v>
      </c>
    </row>
    <row r="15" spans="1:7" x14ac:dyDescent="0.3">
      <c r="A15" t="s">
        <v>27</v>
      </c>
      <c r="B15" t="s">
        <v>19</v>
      </c>
      <c r="C15">
        <v>7</v>
      </c>
      <c r="D15" t="s">
        <v>13</v>
      </c>
      <c r="E15">
        <v>670.6</v>
      </c>
      <c r="F15" s="6">
        <v>0.25</v>
      </c>
      <c r="G15" s="1">
        <f t="shared" si="0"/>
        <v>167.65</v>
      </c>
    </row>
    <row r="16" spans="1:7" x14ac:dyDescent="0.3">
      <c r="G16" s="12">
        <f>SUM(G12:G15)</f>
        <v>717.86500000000001</v>
      </c>
    </row>
    <row r="30" spans="1:1" x14ac:dyDescent="0.3">
      <c r="A30" s="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D22" sqref="D22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3" t="s">
        <v>44</v>
      </c>
    </row>
    <row r="2" spans="1:10" x14ac:dyDescent="0.3">
      <c r="A2" s="13" t="s">
        <v>46</v>
      </c>
    </row>
    <row r="3" spans="1:10" x14ac:dyDescent="0.3">
      <c r="A3" s="13"/>
    </row>
    <row r="4" spans="1:10" x14ac:dyDescent="0.3">
      <c r="A4" t="s">
        <v>49</v>
      </c>
    </row>
    <row r="5" spans="1:10" x14ac:dyDescent="0.3">
      <c r="A5" s="22" t="s">
        <v>51</v>
      </c>
    </row>
    <row r="6" spans="1:10" x14ac:dyDescent="0.3">
      <c r="A6" s="16" t="s">
        <v>47</v>
      </c>
    </row>
    <row r="7" spans="1:10" x14ac:dyDescent="0.3">
      <c r="A7" s="26" t="s">
        <v>48</v>
      </c>
    </row>
    <row r="8" spans="1:10" x14ac:dyDescent="0.3">
      <c r="A8" s="26" t="s">
        <v>52</v>
      </c>
    </row>
    <row r="11" spans="1:10" x14ac:dyDescent="0.3">
      <c r="A11" t="s">
        <v>29</v>
      </c>
      <c r="B11" t="s">
        <v>5</v>
      </c>
      <c r="C11" t="s">
        <v>8</v>
      </c>
      <c r="D11" t="s">
        <v>28</v>
      </c>
      <c r="E11" t="s">
        <v>50</v>
      </c>
      <c r="F11" t="s">
        <v>34</v>
      </c>
      <c r="G11" t="s">
        <v>60</v>
      </c>
    </row>
    <row r="12" spans="1:10" x14ac:dyDescent="0.3">
      <c r="A12" t="s">
        <v>66</v>
      </c>
      <c r="B12" t="s">
        <v>63</v>
      </c>
      <c r="C12">
        <v>20</v>
      </c>
      <c r="D12" t="s">
        <v>13</v>
      </c>
      <c r="E12">
        <v>2838.6</v>
      </c>
      <c r="F12" s="6">
        <v>0.25</v>
      </c>
      <c r="G12" s="1">
        <f>E12*F12</f>
        <v>709.65</v>
      </c>
    </row>
    <row r="13" spans="1:10" x14ac:dyDescent="0.3">
      <c r="F13" s="6"/>
      <c r="G13" s="1"/>
    </row>
    <row r="14" spans="1:10" x14ac:dyDescent="0.3">
      <c r="G14" s="12">
        <f>SUM(G12:G13)</f>
        <v>709.65</v>
      </c>
    </row>
    <row r="16" spans="1:10" x14ac:dyDescent="0.3">
      <c r="F16" s="6"/>
      <c r="G16" s="1"/>
      <c r="I16" s="19"/>
      <c r="J16" s="1"/>
    </row>
    <row r="17" spans="5:11" x14ac:dyDescent="0.3">
      <c r="F17" s="6"/>
      <c r="G17" s="1"/>
      <c r="I17" s="19"/>
      <c r="J17" s="1"/>
    </row>
    <row r="18" spans="5:11" x14ac:dyDescent="0.3">
      <c r="F18" s="6"/>
      <c r="G18" s="1"/>
      <c r="I18" s="19"/>
      <c r="J18" s="1"/>
    </row>
    <row r="19" spans="5:11" x14ac:dyDescent="0.3">
      <c r="F19" s="6"/>
      <c r="G19" s="1"/>
      <c r="I19" s="19"/>
      <c r="J19" s="1"/>
    </row>
    <row r="20" spans="5:11" x14ac:dyDescent="0.3">
      <c r="E20" s="1"/>
      <c r="F20" s="6"/>
      <c r="G20" s="1"/>
      <c r="I20" s="19"/>
      <c r="J20" s="1"/>
    </row>
    <row r="21" spans="5:11" x14ac:dyDescent="0.3">
      <c r="E21" s="1"/>
      <c r="F21" s="6"/>
      <c r="G21" s="12"/>
      <c r="I21" s="19"/>
      <c r="J21" s="1"/>
    </row>
    <row r="22" spans="5:11" x14ac:dyDescent="0.3">
      <c r="E22" s="1"/>
      <c r="F22" s="6"/>
      <c r="G22" s="1"/>
      <c r="I22" s="19"/>
      <c r="J22" s="1"/>
    </row>
    <row r="23" spans="5:11" x14ac:dyDescent="0.3">
      <c r="F23" s="6"/>
      <c r="G23" s="1"/>
      <c r="I23" s="19"/>
      <c r="J23" s="1"/>
    </row>
    <row r="24" spans="5:11" x14ac:dyDescent="0.3">
      <c r="F24" s="6"/>
      <c r="G24" s="1"/>
      <c r="I24" s="19"/>
      <c r="J24" s="1"/>
    </row>
    <row r="25" spans="5:11" x14ac:dyDescent="0.3">
      <c r="F25" s="6"/>
      <c r="G25" s="12"/>
      <c r="I25" s="19"/>
      <c r="J25" s="1"/>
    </row>
    <row r="26" spans="5:11" x14ac:dyDescent="0.3">
      <c r="F26" s="6"/>
      <c r="G26" s="1"/>
      <c r="I26" s="10"/>
      <c r="J26" s="1"/>
    </row>
    <row r="27" spans="5:11" x14ac:dyDescent="0.3">
      <c r="F27" s="6"/>
      <c r="G27" s="1"/>
      <c r="I27" s="10"/>
      <c r="J27" s="1"/>
      <c r="K27" s="1"/>
    </row>
    <row r="28" spans="5:11" x14ac:dyDescent="0.3">
      <c r="F28" s="6"/>
      <c r="G28" s="1"/>
    </row>
    <row r="29" spans="5:11" x14ac:dyDescent="0.3">
      <c r="F29" s="6"/>
      <c r="G29" s="1"/>
    </row>
    <row r="30" spans="5:11" x14ac:dyDescent="0.3">
      <c r="F30" s="6"/>
      <c r="G30" s="1"/>
    </row>
    <row r="32" spans="5:11" x14ac:dyDescent="0.3">
      <c r="G32" s="1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H20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7" x14ac:dyDescent="0.3">
      <c r="A1" s="13" t="s">
        <v>44</v>
      </c>
    </row>
    <row r="2" spans="1:7" x14ac:dyDescent="0.3">
      <c r="A2" s="13" t="s">
        <v>46</v>
      </c>
    </row>
    <row r="3" spans="1:7" x14ac:dyDescent="0.3">
      <c r="A3" s="13"/>
    </row>
    <row r="4" spans="1:7" x14ac:dyDescent="0.3">
      <c r="A4" t="s">
        <v>49</v>
      </c>
    </row>
    <row r="5" spans="1:7" x14ac:dyDescent="0.3">
      <c r="A5" s="22" t="s">
        <v>51</v>
      </c>
    </row>
    <row r="6" spans="1:7" x14ac:dyDescent="0.3">
      <c r="A6" s="16" t="s">
        <v>47</v>
      </c>
    </row>
    <row r="7" spans="1:7" x14ac:dyDescent="0.3">
      <c r="A7" s="26" t="s">
        <v>48</v>
      </c>
    </row>
    <row r="8" spans="1:7" x14ac:dyDescent="0.3">
      <c r="A8" s="26" t="s">
        <v>52</v>
      </c>
    </row>
    <row r="11" spans="1:7" x14ac:dyDescent="0.3">
      <c r="A11" t="s">
        <v>29</v>
      </c>
      <c r="B11" t="s">
        <v>5</v>
      </c>
      <c r="C11" t="s">
        <v>8</v>
      </c>
      <c r="D11" t="s">
        <v>28</v>
      </c>
      <c r="E11" t="s">
        <v>50</v>
      </c>
      <c r="F11" t="s">
        <v>34</v>
      </c>
      <c r="G11" t="s">
        <v>60</v>
      </c>
    </row>
    <row r="12" spans="1:7" x14ac:dyDescent="0.3">
      <c r="A12" t="s">
        <v>66</v>
      </c>
      <c r="B12" t="s">
        <v>63</v>
      </c>
      <c r="C12">
        <v>20</v>
      </c>
      <c r="D12" t="s">
        <v>13</v>
      </c>
      <c r="E12">
        <v>2792.4</v>
      </c>
      <c r="F12" s="29">
        <v>0.25</v>
      </c>
      <c r="G12" s="13">
        <f>E12*F12</f>
        <v>698.1</v>
      </c>
    </row>
    <row r="14" spans="1:7" x14ac:dyDescent="0.3">
      <c r="A14" t="s">
        <v>27</v>
      </c>
      <c r="B14" t="s">
        <v>63</v>
      </c>
      <c r="C14">
        <v>5</v>
      </c>
      <c r="D14" t="s">
        <v>13</v>
      </c>
      <c r="E14">
        <v>716.95</v>
      </c>
      <c r="F14" s="29">
        <v>0.25</v>
      </c>
      <c r="G14" s="13">
        <f>E14*F14</f>
        <v>179.23750000000001</v>
      </c>
    </row>
    <row r="16" spans="1:7" x14ac:dyDescent="0.3">
      <c r="A16" t="s">
        <v>82</v>
      </c>
      <c r="B16" t="s">
        <v>14</v>
      </c>
      <c r="C16">
        <v>1</v>
      </c>
      <c r="D16" t="s">
        <v>13</v>
      </c>
      <c r="E16">
        <v>103.15</v>
      </c>
      <c r="F16" s="29">
        <v>0.25</v>
      </c>
      <c r="G16">
        <f>E16*F16</f>
        <v>25.787500000000001</v>
      </c>
    </row>
    <row r="17" spans="1:7" x14ac:dyDescent="0.3">
      <c r="A17" t="s">
        <v>82</v>
      </c>
      <c r="B17" t="s">
        <v>16</v>
      </c>
      <c r="C17">
        <v>1</v>
      </c>
      <c r="D17" t="s">
        <v>13</v>
      </c>
      <c r="E17">
        <v>103.15</v>
      </c>
      <c r="F17" s="29">
        <v>0.25</v>
      </c>
      <c r="G17">
        <f>E17*F17</f>
        <v>25.787500000000001</v>
      </c>
    </row>
    <row r="18" spans="1:7" x14ac:dyDescent="0.3">
      <c r="A18" t="s">
        <v>82</v>
      </c>
      <c r="B18" t="s">
        <v>17</v>
      </c>
      <c r="C18">
        <v>1</v>
      </c>
      <c r="D18" t="s">
        <v>13</v>
      </c>
      <c r="E18">
        <v>103.15</v>
      </c>
      <c r="F18" s="29">
        <v>0.25</v>
      </c>
      <c r="G18">
        <f>E18*F18</f>
        <v>25.787500000000001</v>
      </c>
    </row>
    <row r="19" spans="1:7" x14ac:dyDescent="0.3">
      <c r="A19" t="s">
        <v>82</v>
      </c>
      <c r="B19" t="s">
        <v>19</v>
      </c>
      <c r="C19">
        <v>1</v>
      </c>
      <c r="D19" t="s">
        <v>13</v>
      </c>
      <c r="E19">
        <v>103.15</v>
      </c>
      <c r="F19" s="29">
        <v>0.25</v>
      </c>
      <c r="G19">
        <f>E19*F19</f>
        <v>25.787500000000001</v>
      </c>
    </row>
    <row r="20" spans="1:7" x14ac:dyDescent="0.3">
      <c r="E20" s="13">
        <f>SUM(E16:E19)</f>
        <v>412.6</v>
      </c>
      <c r="G20" s="13">
        <f>SUM(G16:G19)</f>
        <v>103.15</v>
      </c>
    </row>
    <row r="22" spans="1:7" x14ac:dyDescent="0.3">
      <c r="A22" t="s">
        <v>83</v>
      </c>
      <c r="B22" t="s">
        <v>70</v>
      </c>
      <c r="C22">
        <v>1</v>
      </c>
      <c r="D22" t="s">
        <v>13</v>
      </c>
      <c r="E22">
        <v>124.27</v>
      </c>
      <c r="F22" s="29">
        <v>0.25</v>
      </c>
      <c r="G22">
        <f>E22*F22</f>
        <v>31.067499999999999</v>
      </c>
    </row>
    <row r="23" spans="1:7" x14ac:dyDescent="0.3">
      <c r="A23" t="s">
        <v>83</v>
      </c>
      <c r="B23" t="s">
        <v>73</v>
      </c>
      <c r="C23">
        <v>1</v>
      </c>
      <c r="D23" t="s">
        <v>13</v>
      </c>
      <c r="E23">
        <v>616.58000000000004</v>
      </c>
      <c r="F23" s="29">
        <v>0.25</v>
      </c>
      <c r="G23">
        <f>E23*F23</f>
        <v>154.14500000000001</v>
      </c>
    </row>
    <row r="24" spans="1:7" x14ac:dyDescent="0.3">
      <c r="A24" t="s">
        <v>83</v>
      </c>
      <c r="B24" t="s">
        <v>76</v>
      </c>
      <c r="C24">
        <v>1</v>
      </c>
      <c r="D24" t="s">
        <v>13</v>
      </c>
      <c r="E24">
        <v>616.58000000000004</v>
      </c>
      <c r="F24" s="29">
        <v>0.25</v>
      </c>
      <c r="G24">
        <f>E24*F24</f>
        <v>154.14500000000001</v>
      </c>
    </row>
    <row r="25" spans="1:7" x14ac:dyDescent="0.3">
      <c r="A25" t="s">
        <v>83</v>
      </c>
      <c r="B25" t="s">
        <v>79</v>
      </c>
      <c r="C25">
        <v>1</v>
      </c>
      <c r="D25" t="s">
        <v>13</v>
      </c>
      <c r="E25">
        <v>616.58000000000004</v>
      </c>
      <c r="F25" s="29">
        <v>0.25</v>
      </c>
      <c r="G25">
        <f>E25*F25</f>
        <v>154.14500000000001</v>
      </c>
    </row>
    <row r="26" spans="1:7" x14ac:dyDescent="0.3">
      <c r="E26" s="13">
        <f>SUM(E22:E25)</f>
        <v>1974.0100000000002</v>
      </c>
      <c r="G26" s="13">
        <f>SUM(G22:G25)</f>
        <v>493.50250000000005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/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5" x14ac:dyDescent="0.3">
      <c r="A1" s="13" t="s">
        <v>85</v>
      </c>
    </row>
    <row r="2" spans="1:5" x14ac:dyDescent="0.3">
      <c r="A2" s="13"/>
    </row>
    <row r="3" spans="1:5" x14ac:dyDescent="0.3">
      <c r="A3" s="13"/>
    </row>
    <row r="5" spans="1:5" x14ac:dyDescent="0.3">
      <c r="A5" s="22"/>
    </row>
    <row r="6" spans="1:5" x14ac:dyDescent="0.3">
      <c r="A6" s="16"/>
      <c r="E6" s="24"/>
    </row>
    <row r="7" spans="1:5" x14ac:dyDescent="0.3">
      <c r="A7" s="16"/>
      <c r="C7" s="24"/>
      <c r="D7" s="20"/>
      <c r="E7" s="24"/>
    </row>
    <row r="8" spans="1:5" x14ac:dyDescent="0.3">
      <c r="A8" s="16"/>
      <c r="C8" s="24"/>
      <c r="D8" s="18"/>
      <c r="E8" s="25"/>
    </row>
    <row r="9" spans="1:5" x14ac:dyDescent="0.3">
      <c r="A9" s="16"/>
    </row>
    <row r="10" spans="1:5" x14ac:dyDescent="0.3">
      <c r="A10" s="16"/>
    </row>
    <row r="11" spans="1:5" x14ac:dyDescent="0.3">
      <c r="A11" s="16"/>
    </row>
    <row r="12" spans="1:5" x14ac:dyDescent="0.3">
      <c r="A12" s="16"/>
    </row>
    <row r="13" spans="1:5" x14ac:dyDescent="0.3">
      <c r="A13" s="16"/>
    </row>
    <row r="14" spans="1:5" x14ac:dyDescent="0.3">
      <c r="A14" s="16"/>
    </row>
    <row r="17" spans="5:11" x14ac:dyDescent="0.3">
      <c r="F17" s="6"/>
      <c r="G17" s="1"/>
      <c r="I17" s="19"/>
      <c r="J17" s="1"/>
    </row>
    <row r="18" spans="5:11" x14ac:dyDescent="0.3">
      <c r="F18" s="6"/>
      <c r="G18" s="1"/>
      <c r="I18" s="19"/>
      <c r="J18" s="1"/>
    </row>
    <row r="19" spans="5:11" x14ac:dyDescent="0.3">
      <c r="F19" s="6"/>
      <c r="G19" s="1"/>
      <c r="I19" s="19"/>
      <c r="J19" s="1"/>
    </row>
    <row r="20" spans="5:11" x14ac:dyDescent="0.3">
      <c r="F20" s="6"/>
      <c r="G20" s="1"/>
      <c r="I20" s="19"/>
      <c r="J20" s="1"/>
    </row>
    <row r="21" spans="5:11" x14ac:dyDescent="0.3">
      <c r="F21" s="6"/>
      <c r="G21" s="1"/>
      <c r="I21" s="19"/>
      <c r="J21" s="1"/>
    </row>
    <row r="22" spans="5:11" x14ac:dyDescent="0.3">
      <c r="E22" s="1"/>
      <c r="F22" s="6"/>
      <c r="G22" s="1"/>
      <c r="I22" s="19"/>
      <c r="J22" s="1"/>
    </row>
    <row r="23" spans="5:11" x14ac:dyDescent="0.3">
      <c r="E23" s="1"/>
      <c r="F23" s="6"/>
      <c r="G23" s="12"/>
      <c r="I23" s="19"/>
      <c r="J23" s="1"/>
    </row>
    <row r="24" spans="5:11" x14ac:dyDescent="0.3">
      <c r="E24" s="1"/>
      <c r="F24" s="6"/>
      <c r="G24" s="1"/>
      <c r="I24" s="19"/>
      <c r="J24" s="1"/>
    </row>
    <row r="25" spans="5:11" x14ac:dyDescent="0.3">
      <c r="F25" s="6"/>
      <c r="G25" s="1"/>
      <c r="I25" s="19"/>
      <c r="J25" s="1"/>
    </row>
    <row r="26" spans="5:11" x14ac:dyDescent="0.3">
      <c r="F26" s="6"/>
      <c r="G26" s="1"/>
      <c r="I26" s="19"/>
      <c r="J26" s="1"/>
    </row>
    <row r="27" spans="5:11" x14ac:dyDescent="0.3">
      <c r="F27" s="6"/>
      <c r="G27" s="12"/>
      <c r="I27" s="19"/>
      <c r="J27" s="1"/>
    </row>
    <row r="28" spans="5:11" x14ac:dyDescent="0.3">
      <c r="F28" s="6"/>
      <c r="G28" s="1"/>
      <c r="I28" s="10"/>
      <c r="J28" s="1"/>
    </row>
    <row r="29" spans="5:11" x14ac:dyDescent="0.3">
      <c r="F29" s="6"/>
      <c r="G29" s="1"/>
      <c r="I29" s="10"/>
      <c r="J29" s="1"/>
      <c r="K29" s="1"/>
    </row>
    <row r="30" spans="5:11" x14ac:dyDescent="0.3">
      <c r="F30" s="6"/>
      <c r="G30" s="1"/>
    </row>
    <row r="31" spans="5:11" x14ac:dyDescent="0.3">
      <c r="F31" s="6"/>
      <c r="G31" s="1"/>
    </row>
    <row r="32" spans="5:11" x14ac:dyDescent="0.3">
      <c r="F32" s="6"/>
      <c r="G32" s="1"/>
    </row>
    <row r="34" spans="7:7" x14ac:dyDescent="0.3">
      <c r="G34" s="1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29" sqref="B29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3" t="s">
        <v>44</v>
      </c>
    </row>
    <row r="2" spans="1:10" x14ac:dyDescent="0.3">
      <c r="A2" s="13" t="s">
        <v>46</v>
      </c>
    </row>
    <row r="3" spans="1:10" x14ac:dyDescent="0.3">
      <c r="A3" s="13"/>
    </row>
    <row r="4" spans="1:10" x14ac:dyDescent="0.3">
      <c r="A4" t="s">
        <v>49</v>
      </c>
    </row>
    <row r="5" spans="1:10" x14ac:dyDescent="0.3">
      <c r="A5" s="22" t="s">
        <v>51</v>
      </c>
    </row>
    <row r="6" spans="1:10" x14ac:dyDescent="0.3">
      <c r="A6" s="16" t="s">
        <v>47</v>
      </c>
      <c r="I6" s="19"/>
      <c r="J6" s="1"/>
    </row>
    <row r="7" spans="1:10" x14ac:dyDescent="0.3">
      <c r="A7" s="26" t="s">
        <v>48</v>
      </c>
      <c r="I7" s="19"/>
      <c r="J7" s="1"/>
    </row>
    <row r="8" spans="1:10" x14ac:dyDescent="0.3">
      <c r="A8" s="26" t="s">
        <v>52</v>
      </c>
      <c r="I8" s="19"/>
      <c r="J8" s="1"/>
    </row>
    <row r="9" spans="1:10" x14ac:dyDescent="0.3">
      <c r="I9" s="19"/>
      <c r="J9" s="1"/>
    </row>
    <row r="10" spans="1:10" x14ac:dyDescent="0.3">
      <c r="I10" s="19"/>
      <c r="J10" s="1"/>
    </row>
    <row r="11" spans="1:10" x14ac:dyDescent="0.3">
      <c r="A11" t="s">
        <v>29</v>
      </c>
      <c r="B11" t="s">
        <v>5</v>
      </c>
      <c r="C11" t="s">
        <v>8</v>
      </c>
      <c r="D11" t="s">
        <v>28</v>
      </c>
      <c r="E11" t="s">
        <v>50</v>
      </c>
      <c r="F11" t="s">
        <v>34</v>
      </c>
      <c r="G11" t="s">
        <v>60</v>
      </c>
      <c r="I11" s="19"/>
      <c r="J11" s="1"/>
    </row>
    <row r="12" spans="1:10" x14ac:dyDescent="0.3">
      <c r="A12" t="s">
        <v>66</v>
      </c>
      <c r="B12" t="s">
        <v>63</v>
      </c>
      <c r="C12">
        <v>7</v>
      </c>
      <c r="D12" t="s">
        <v>13</v>
      </c>
      <c r="E12">
        <v>1004.92</v>
      </c>
      <c r="F12" s="29">
        <v>0.25</v>
      </c>
      <c r="G12" s="13">
        <f>E12*F12</f>
        <v>251.23</v>
      </c>
      <c r="I12" s="19"/>
      <c r="J12" s="1"/>
    </row>
    <row r="13" spans="1:10" x14ac:dyDescent="0.3">
      <c r="F13" s="29"/>
      <c r="G13" s="13"/>
      <c r="I13" s="19"/>
      <c r="J13" s="1"/>
    </row>
    <row r="14" spans="1:10" x14ac:dyDescent="0.3">
      <c r="A14" t="s">
        <v>27</v>
      </c>
      <c r="B14" t="s">
        <v>14</v>
      </c>
      <c r="C14">
        <v>4</v>
      </c>
      <c r="D14" t="s">
        <v>13</v>
      </c>
      <c r="E14">
        <v>385.4</v>
      </c>
      <c r="F14" s="29">
        <v>0.25</v>
      </c>
      <c r="G14" s="30">
        <f t="shared" ref="G14:G17" si="0">E14*F14</f>
        <v>96.35</v>
      </c>
      <c r="I14" s="19"/>
      <c r="J14" s="1"/>
    </row>
    <row r="15" spans="1:10" x14ac:dyDescent="0.3">
      <c r="A15" t="s">
        <v>27</v>
      </c>
      <c r="B15" t="s">
        <v>16</v>
      </c>
      <c r="C15">
        <v>6</v>
      </c>
      <c r="D15" t="s">
        <v>13</v>
      </c>
      <c r="E15">
        <v>578.1</v>
      </c>
      <c r="F15" s="29">
        <v>0.25</v>
      </c>
      <c r="G15" s="30">
        <f t="shared" si="0"/>
        <v>144.52500000000001</v>
      </c>
      <c r="I15" s="19"/>
      <c r="J15" s="1"/>
    </row>
    <row r="16" spans="1:10" x14ac:dyDescent="0.3">
      <c r="A16" t="s">
        <v>27</v>
      </c>
      <c r="B16" t="s">
        <v>17</v>
      </c>
      <c r="C16">
        <v>7</v>
      </c>
      <c r="D16" t="s">
        <v>13</v>
      </c>
      <c r="E16">
        <v>674.45</v>
      </c>
      <c r="F16" s="29">
        <v>0.25</v>
      </c>
      <c r="G16" s="30">
        <f t="shared" si="0"/>
        <v>168.61250000000001</v>
      </c>
      <c r="I16" s="19"/>
      <c r="J16" s="1"/>
    </row>
    <row r="17" spans="1:10" x14ac:dyDescent="0.3">
      <c r="A17" t="s">
        <v>27</v>
      </c>
      <c r="B17" t="s">
        <v>19</v>
      </c>
      <c r="C17">
        <v>4</v>
      </c>
      <c r="D17" t="s">
        <v>13</v>
      </c>
      <c r="E17">
        <v>385.4</v>
      </c>
      <c r="F17" s="29">
        <v>0.25</v>
      </c>
      <c r="G17" s="30">
        <f t="shared" si="0"/>
        <v>96.35</v>
      </c>
      <c r="I17" s="19"/>
      <c r="J17" s="1"/>
    </row>
    <row r="18" spans="1:10" x14ac:dyDescent="0.3">
      <c r="E18" s="13">
        <f>SUM(E14:E17)</f>
        <v>2023.35</v>
      </c>
      <c r="G18" s="13">
        <f>SUM(G14:G17)</f>
        <v>505.83749999999998</v>
      </c>
    </row>
    <row r="19" spans="1:10" x14ac:dyDescent="0.3">
      <c r="F19" s="6"/>
      <c r="G19" s="1"/>
    </row>
    <row r="21" spans="1:10" x14ac:dyDescent="0.3">
      <c r="G21" s="12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110" zoomScaleNormal="110" workbookViewId="0">
      <selection activeCell="B10" sqref="B10"/>
    </sheetView>
  </sheetViews>
  <sheetFormatPr defaultRowHeight="14.4" x14ac:dyDescent="0.3"/>
  <cols>
    <col min="1" max="1" width="25.33203125" customWidth="1"/>
    <col min="2" max="2" width="46.77734375" customWidth="1"/>
    <col min="3" max="3" width="10.33203125" bestFit="1" customWidth="1"/>
    <col min="5" max="5" width="9.44140625" bestFit="1" customWidth="1"/>
    <col min="6" max="6" width="10.77734375" customWidth="1"/>
    <col min="11" max="11" width="10.6640625" customWidth="1"/>
    <col min="12" max="12" width="11.109375" customWidth="1"/>
    <col min="13" max="13" width="14.44140625" customWidth="1"/>
  </cols>
  <sheetData>
    <row r="1" spans="1:10" x14ac:dyDescent="0.3">
      <c r="A1" s="13" t="s">
        <v>44</v>
      </c>
    </row>
    <row r="2" spans="1:10" x14ac:dyDescent="0.3">
      <c r="A2" s="13" t="s">
        <v>46</v>
      </c>
    </row>
    <row r="3" spans="1:10" x14ac:dyDescent="0.3">
      <c r="A3" s="13"/>
    </row>
    <row r="4" spans="1:10" x14ac:dyDescent="0.3">
      <c r="A4" t="s">
        <v>49</v>
      </c>
    </row>
    <row r="5" spans="1:10" x14ac:dyDescent="0.3">
      <c r="A5" s="22" t="s">
        <v>51</v>
      </c>
    </row>
    <row r="6" spans="1:10" x14ac:dyDescent="0.3">
      <c r="A6" s="16" t="s">
        <v>47</v>
      </c>
    </row>
    <row r="7" spans="1:10" x14ac:dyDescent="0.3">
      <c r="A7" s="26" t="s">
        <v>48</v>
      </c>
    </row>
    <row r="8" spans="1:10" x14ac:dyDescent="0.3">
      <c r="A8" s="26" t="s">
        <v>52</v>
      </c>
    </row>
    <row r="11" spans="1:10" x14ac:dyDescent="0.3">
      <c r="A11" t="s">
        <v>29</v>
      </c>
      <c r="B11" t="s">
        <v>5</v>
      </c>
      <c r="C11" t="s">
        <v>8</v>
      </c>
      <c r="D11" t="s">
        <v>28</v>
      </c>
      <c r="E11" t="s">
        <v>50</v>
      </c>
      <c r="F11" t="s">
        <v>34</v>
      </c>
      <c r="G11" t="s">
        <v>60</v>
      </c>
    </row>
    <row r="12" spans="1:10" x14ac:dyDescent="0.3">
      <c r="A12" t="s">
        <v>66</v>
      </c>
      <c r="B12" t="s">
        <v>63</v>
      </c>
      <c r="C12">
        <v>23</v>
      </c>
      <c r="D12" t="s">
        <v>13</v>
      </c>
      <c r="E12">
        <v>3409.75</v>
      </c>
      <c r="F12" s="29">
        <v>0.25</v>
      </c>
      <c r="G12" s="13">
        <f>E12*F12</f>
        <v>852.4375</v>
      </c>
    </row>
    <row r="13" spans="1:10" x14ac:dyDescent="0.3">
      <c r="F13" s="29"/>
      <c r="G13" s="13"/>
    </row>
    <row r="14" spans="1:10" x14ac:dyDescent="0.3">
      <c r="F14" s="29"/>
      <c r="G14" s="30"/>
    </row>
    <row r="15" spans="1:10" x14ac:dyDescent="0.3">
      <c r="F15" s="29"/>
      <c r="G15" s="30"/>
      <c r="I15" s="19"/>
      <c r="J15" s="1"/>
    </row>
    <row r="16" spans="1:10" x14ac:dyDescent="0.3">
      <c r="F16" s="29"/>
      <c r="G16" s="30"/>
      <c r="I16" s="19"/>
      <c r="J16" s="1"/>
    </row>
    <row r="17" spans="5:11" x14ac:dyDescent="0.3">
      <c r="F17" s="29"/>
      <c r="G17" s="30"/>
      <c r="I17" s="19"/>
      <c r="J17" s="1"/>
    </row>
    <row r="18" spans="5:11" x14ac:dyDescent="0.3">
      <c r="E18" s="13"/>
      <c r="G18" s="13"/>
      <c r="I18" s="19"/>
      <c r="J18" s="1"/>
    </row>
    <row r="19" spans="5:11" x14ac:dyDescent="0.3">
      <c r="F19" s="6"/>
      <c r="G19" s="1"/>
      <c r="I19" s="19"/>
      <c r="J19" s="1"/>
    </row>
    <row r="20" spans="5:11" x14ac:dyDescent="0.3">
      <c r="I20" s="19"/>
      <c r="J20" s="1"/>
    </row>
    <row r="21" spans="5:11" x14ac:dyDescent="0.3">
      <c r="G21" s="12"/>
      <c r="I21" s="19"/>
      <c r="J21" s="1"/>
    </row>
    <row r="22" spans="5:11" x14ac:dyDescent="0.3">
      <c r="I22" s="19"/>
      <c r="J22" s="1"/>
    </row>
    <row r="23" spans="5:11" x14ac:dyDescent="0.3">
      <c r="I23" s="19"/>
      <c r="J23" s="1"/>
    </row>
    <row r="24" spans="5:11" x14ac:dyDescent="0.3">
      <c r="I24" s="19"/>
      <c r="J24" s="1"/>
    </row>
    <row r="25" spans="5:11" x14ac:dyDescent="0.3">
      <c r="I25" s="19"/>
      <c r="J25" s="1"/>
    </row>
    <row r="26" spans="5:11" x14ac:dyDescent="0.3">
      <c r="I26" s="10"/>
      <c r="J26" s="1"/>
    </row>
    <row r="27" spans="5:11" x14ac:dyDescent="0.3">
      <c r="F27" s="6"/>
      <c r="G27" s="1"/>
      <c r="I27" s="10"/>
      <c r="J27" s="1"/>
      <c r="K27" s="1"/>
    </row>
    <row r="28" spans="5:11" x14ac:dyDescent="0.3">
      <c r="G28" s="1"/>
    </row>
    <row r="29" spans="5:11" x14ac:dyDescent="0.3">
      <c r="G29" s="12"/>
    </row>
    <row r="30" spans="5:11" x14ac:dyDescent="0.3">
      <c r="G30" s="1"/>
    </row>
    <row r="31" spans="5:11" x14ac:dyDescent="0.3">
      <c r="F31" s="6"/>
      <c r="G31" s="1"/>
    </row>
    <row r="32" spans="5:11" x14ac:dyDescent="0.3">
      <c r="F32" s="6"/>
      <c r="G32" s="1"/>
    </row>
    <row r="33" spans="6:7" x14ac:dyDescent="0.3">
      <c r="F33" s="6"/>
      <c r="G33" s="1"/>
    </row>
    <row r="34" spans="6:7" x14ac:dyDescent="0.3">
      <c r="F34" s="6"/>
      <c r="G34" s="1"/>
    </row>
    <row r="35" spans="6:7" x14ac:dyDescent="0.3">
      <c r="F35" s="6"/>
      <c r="G35" s="1"/>
    </row>
    <row r="37" spans="6:7" x14ac:dyDescent="0.3">
      <c r="G37" s="12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Arkusz1</vt:lpstr>
      <vt:lpstr>Zakup-2022</vt:lpstr>
      <vt:lpstr>Sp. I</vt:lpstr>
      <vt:lpstr>Sp. II</vt:lpstr>
      <vt:lpstr>Sp. III</vt:lpstr>
      <vt:lpstr>Sp. IV</vt:lpstr>
      <vt:lpstr>Sp. V</vt:lpstr>
      <vt:lpstr>Sp. VI</vt:lpstr>
      <vt:lpstr>Sp. VII</vt:lpstr>
      <vt:lpstr>Sp. VIII</vt:lpstr>
      <vt:lpstr>Sp. IX</vt:lpstr>
      <vt:lpstr>Sp. X</vt:lpstr>
      <vt:lpstr>Sp. XI</vt:lpstr>
      <vt:lpstr>Sp. XII</vt:lpstr>
      <vt:lpstr>Arkusz2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mareko</dc:creator>
  <cp:lastModifiedBy>mareko</cp:lastModifiedBy>
  <dcterms:created xsi:type="dcterms:W3CDTF">2020-08-25T12:25:58Z</dcterms:created>
  <dcterms:modified xsi:type="dcterms:W3CDTF">2023-02-03T09:33:50Z</dcterms:modified>
</cp:coreProperties>
</file>