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3" yWindow="-113" windowWidth="23967" windowHeight="10105" activeTab="7"/>
  </bookViews>
  <sheets>
    <sheet name="Arkusz1" sheetId="5" r:id="rId1"/>
    <sheet name="Zakup-2020" sheetId="3" r:id="rId2"/>
    <sheet name="Sp. VI" sheetId="8" r:id="rId3"/>
    <sheet name="Sp. VII-VIII" sheetId="4" r:id="rId4"/>
    <sheet name="Sp. IX" sheetId="6" r:id="rId5"/>
    <sheet name="Sp. X" sheetId="11" r:id="rId6"/>
    <sheet name="Sp. XI" sheetId="13" r:id="rId7"/>
    <sheet name="Sp. XII" sheetId="14" r:id="rId8"/>
    <sheet name="Arkusz2" sheetId="12" r:id="rId9"/>
  </sheets>
  <calcPr calcId="145621"/>
</workbook>
</file>

<file path=xl/calcChain.xml><?xml version="1.0" encoding="utf-8"?>
<calcChain xmlns="http://schemas.openxmlformats.org/spreadsheetml/2006/main">
  <c r="G24" i="14" l="1"/>
  <c r="G19" i="14"/>
  <c r="G20" i="14"/>
  <c r="G21" i="14"/>
  <c r="G22" i="14"/>
  <c r="G17" i="14"/>
  <c r="E5" i="14"/>
  <c r="E6" i="14" s="1"/>
  <c r="D6" i="14" s="1"/>
  <c r="E5" i="13" l="1"/>
  <c r="E6" i="13" s="1"/>
  <c r="D6" i="13" s="1"/>
  <c r="G26" i="13"/>
  <c r="G27" i="13"/>
  <c r="G28" i="13"/>
  <c r="G29" i="13"/>
  <c r="G25" i="13"/>
  <c r="G18" i="13"/>
  <c r="G19" i="13"/>
  <c r="G20" i="13"/>
  <c r="G21" i="13"/>
  <c r="G17" i="13"/>
  <c r="G31" i="13" l="1"/>
  <c r="G23" i="13"/>
  <c r="S101" i="3" l="1"/>
  <c r="R101" i="3"/>
  <c r="O101" i="3"/>
  <c r="N101" i="3"/>
  <c r="L102" i="3"/>
  <c r="L101" i="3"/>
  <c r="J101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83" i="3"/>
  <c r="G29" i="11" l="1"/>
  <c r="G26" i="11"/>
  <c r="G27" i="11"/>
  <c r="G25" i="11"/>
  <c r="G23" i="11"/>
  <c r="R80" i="3" l="1"/>
  <c r="G21" i="11" l="1"/>
  <c r="G20" i="11"/>
  <c r="G19" i="11"/>
  <c r="G18" i="11"/>
  <c r="G17" i="11"/>
  <c r="E11" i="11"/>
  <c r="E12" i="11" s="1"/>
  <c r="D12" i="11" s="1"/>
  <c r="E9" i="6"/>
  <c r="E10" i="6" s="1"/>
  <c r="D10" i="6" s="1"/>
  <c r="K21" i="6"/>
  <c r="J16" i="6"/>
  <c r="J17" i="6"/>
  <c r="J18" i="6"/>
  <c r="J19" i="6"/>
  <c r="J15" i="6"/>
  <c r="R60" i="3"/>
  <c r="J21" i="6" l="1"/>
  <c r="J80" i="3"/>
  <c r="S80" i="3" s="1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64" i="3"/>
  <c r="L80" i="3" s="1"/>
  <c r="O80" i="3" s="1"/>
  <c r="L81" i="3" l="1"/>
  <c r="N80" i="3"/>
  <c r="G14" i="8"/>
  <c r="G15" i="8"/>
  <c r="G19" i="8" s="1"/>
  <c r="G16" i="8"/>
  <c r="G17" i="8"/>
  <c r="G13" i="8"/>
  <c r="G16" i="6" l="1"/>
  <c r="G17" i="6"/>
  <c r="G18" i="6"/>
  <c r="G19" i="6"/>
  <c r="G15" i="6"/>
  <c r="G21" i="6" s="1"/>
  <c r="R21" i="3" l="1"/>
  <c r="R20" i="3"/>
  <c r="R61" i="3"/>
  <c r="J21" i="3" l="1"/>
  <c r="L2" i="3"/>
  <c r="L3" i="3"/>
  <c r="L4" i="3"/>
  <c r="L5" i="3"/>
  <c r="L6" i="3"/>
  <c r="S20" i="3" l="1"/>
  <c r="S21" i="3"/>
  <c r="J6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41" i="3"/>
  <c r="S61" i="3" l="1"/>
  <c r="S60" i="3"/>
  <c r="L61" i="3"/>
  <c r="O61" i="3" s="1"/>
  <c r="N61" i="3"/>
  <c r="E7" i="5"/>
  <c r="L62" i="3" l="1"/>
  <c r="E5" i="5"/>
  <c r="F5" i="5"/>
  <c r="G5" i="5" s="1"/>
  <c r="F7" i="5"/>
  <c r="G7" i="5" s="1"/>
  <c r="I7" i="5" s="1"/>
  <c r="E10" i="5"/>
  <c r="F10" i="5"/>
  <c r="H10" i="5" l="1"/>
  <c r="H5" i="5"/>
  <c r="H7" i="5"/>
  <c r="G18" i="4"/>
  <c r="G19" i="4"/>
  <c r="G20" i="4"/>
  <c r="G21" i="4"/>
  <c r="G22" i="4"/>
  <c r="G23" i="4"/>
  <c r="G24" i="4"/>
  <c r="G25" i="4"/>
  <c r="G26" i="4"/>
  <c r="G27" i="4"/>
  <c r="G28" i="4"/>
  <c r="R39" i="3" l="1"/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7" i="3"/>
  <c r="J39" i="3"/>
  <c r="S39" i="3" s="1"/>
  <c r="N21" i="3"/>
  <c r="L21" i="3" l="1"/>
  <c r="O21" i="3" s="1"/>
  <c r="N39" i="3"/>
  <c r="L39" i="3"/>
  <c r="O39" i="3" s="1"/>
</calcChain>
</file>

<file path=xl/sharedStrings.xml><?xml version="1.0" encoding="utf-8"?>
<sst xmlns="http://schemas.openxmlformats.org/spreadsheetml/2006/main" count="813" uniqueCount="126">
  <si>
    <t>C33S020602</t>
  </si>
  <si>
    <t>C33S020601</t>
  </si>
  <si>
    <t>C33S020603</t>
  </si>
  <si>
    <t>C33S020604</t>
  </si>
  <si>
    <t>Maintenance box SJMB7500</t>
  </si>
  <si>
    <t>C33S020596</t>
  </si>
  <si>
    <t>C33S020640</t>
  </si>
  <si>
    <t>C33S020639</t>
  </si>
  <si>
    <t>C33S020641</t>
  </si>
  <si>
    <t>C33S020642</t>
  </si>
  <si>
    <t>Dostawca</t>
  </si>
  <si>
    <t>Data zakupu</t>
  </si>
  <si>
    <t>Symbol</t>
  </si>
  <si>
    <t>Nazwa</t>
  </si>
  <si>
    <t>Symbol dostawcy</t>
  </si>
  <si>
    <t>Ilość</t>
  </si>
  <si>
    <t>J.m.</t>
  </si>
  <si>
    <t>Netto</t>
  </si>
  <si>
    <t>Wartość</t>
  </si>
  <si>
    <t>FOREVER</t>
  </si>
  <si>
    <t>EPSON C7500 BOX</t>
  </si>
  <si>
    <t>szt.</t>
  </si>
  <si>
    <t>EPSON C7500G INK (C)</t>
  </si>
  <si>
    <t>Ink cartridge for C7500G (Cyan) 294,3 ml</t>
  </si>
  <si>
    <t>EPSON C7500G INK (K)</t>
  </si>
  <si>
    <t>Ink cartridge for C7500G (Black) 294,3 ml</t>
  </si>
  <si>
    <t>EPSON C7500G INK (M)</t>
  </si>
  <si>
    <t>Ink cartridge for C7500G (Magenta) 294,3 ml</t>
  </si>
  <si>
    <t>EPSON C7500G INK (Y)</t>
  </si>
  <si>
    <t>Ink cartridge for C7500G (Yellow) 294,3 ml</t>
  </si>
  <si>
    <t>EPSON C3500 INK (C)</t>
  </si>
  <si>
    <t>Ink cartridge for EPSON TM-C3500 CYAN</t>
  </si>
  <si>
    <t>EPSON C3500 INK (K)</t>
  </si>
  <si>
    <t>Ink cartridge for EPSON TM-C3500 BLACK</t>
  </si>
  <si>
    <t>EPSON C3500 INK (M)</t>
  </si>
  <si>
    <t>Ink cartridge for EPSON TM-C3500 MAGENTA</t>
  </si>
  <si>
    <t>EPSON C3500 INK (Y)</t>
  </si>
  <si>
    <t>Ink cartridge for EPSON TM-C3500 YELLOW</t>
  </si>
  <si>
    <t>dok_NrPelny</t>
  </si>
  <si>
    <t>FZ 1020/MG1/2020</t>
  </si>
  <si>
    <t>FZ 1049/MG1/2020</t>
  </si>
  <si>
    <t>FZ 498/MG1/2020</t>
  </si>
  <si>
    <t>FZ 817/MG1/2020</t>
  </si>
  <si>
    <t>FZ 818/MG1/2020</t>
  </si>
  <si>
    <t>FZ 851/MG1/2020</t>
  </si>
  <si>
    <t>FZ 906/MG1/2020</t>
  </si>
  <si>
    <t>FZ 964/MG1/2020</t>
  </si>
  <si>
    <t>B.Należny</t>
  </si>
  <si>
    <t>B.Otrzymany</t>
  </si>
  <si>
    <t>EUR-Netto</t>
  </si>
  <si>
    <t>EUR-Wart</t>
  </si>
  <si>
    <t>Na nasz użytek</t>
  </si>
  <si>
    <t>C33S020580</t>
  </si>
  <si>
    <t>Ink cartridge for ColorWorks 3500 (Cyan)</t>
  </si>
  <si>
    <t>Ink cartridge for ColorWorks 3500 (Black)</t>
  </si>
  <si>
    <t>Ink cartridge for ColorWorks 3500 (Magenta)</t>
  </si>
  <si>
    <t>Ink cartridge for ColorWorks 3500 (Yellow)</t>
  </si>
  <si>
    <t>Maintenance Box for ColorWorks 3500</t>
  </si>
  <si>
    <t>kurs wyliczony</t>
  </si>
  <si>
    <t>Zakup w EUR</t>
  </si>
  <si>
    <t>CAFFARO</t>
  </si>
  <si>
    <t>WAY2WEB</t>
  </si>
  <si>
    <t>YKPOLAND</t>
  </si>
  <si>
    <t>Marża</t>
  </si>
  <si>
    <t>Jm</t>
  </si>
  <si>
    <t>Kontrahent</t>
  </si>
  <si>
    <t>Wg nowych ustaleń</t>
  </si>
  <si>
    <t>C3500</t>
  </si>
  <si>
    <t>Box</t>
  </si>
  <si>
    <t>Tusze</t>
  </si>
  <si>
    <t>Zysk końcowy</t>
  </si>
  <si>
    <t>Bonus</t>
  </si>
  <si>
    <t>Zysk</t>
  </si>
  <si>
    <t>D</t>
  </si>
  <si>
    <t>Sprzedaż</t>
  </si>
  <si>
    <t>Zakup</t>
  </si>
  <si>
    <t>End User</t>
  </si>
  <si>
    <t>EURO/szt.</t>
  </si>
  <si>
    <t>Dla YKPOLAND</t>
  </si>
  <si>
    <t>Sprzedaż w PLN (po cenie EU) * 24,5062% wyjdzie marża zgodna z wysokością bonusa</t>
  </si>
  <si>
    <t>Dla W2W</t>
  </si>
  <si>
    <t>Sprzedaż w PLN (z upustem) * 15,741% wyjdzie marża po upuście zgodna z wysokością bonusa (bez Daniela)</t>
  </si>
  <si>
    <t>Maitenance</t>
  </si>
  <si>
    <t>Sprzedaż w PLN (z zyskiem) * 30,11% wyjdzie marża zgodna z wysokością bonusa (bez Daniela)</t>
  </si>
  <si>
    <t>15,741% wyliczyłem:</t>
  </si>
  <si>
    <t>Ze sprzedaży tuszy mamy stratę 13 EUR (Zakup 125, sprzedaż 112)</t>
  </si>
  <si>
    <t>Z bonusa mamy 30,63 EUR (125 x 24,5062%)</t>
  </si>
  <si>
    <t>Razem zostaje 17,63 EUR zysku czyli  112 * 15,741%</t>
  </si>
  <si>
    <t>Tusze W2W</t>
  </si>
  <si>
    <t>FZ 1117/MG1/2020</t>
  </si>
  <si>
    <t>FZ 1163/MG1/2020</t>
  </si>
  <si>
    <t>FZ 1186/MG1/2020</t>
  </si>
  <si>
    <t>Razem zostaje 18,95 EUR zysku czyli  112 * 16,92%</t>
  </si>
  <si>
    <t>16,92% wyliczyłem:</t>
  </si>
  <si>
    <t>Sprzedaż w PLN (z upustem) * 16,92% wyjdzie marża po upuście zgodna z wysokością bonusa (bez Daniela)</t>
  </si>
  <si>
    <t>Sprzedaż w PLN (z zyskiem) * 31,07% wyjdzie marża zgodna z wysokością bonusa (bez Daniela)</t>
  </si>
  <si>
    <t>Z bonusa mamy zysk 31,95 EUR (125 x 25,5625%)</t>
  </si>
  <si>
    <t>Z bonusa mamy zysk 31,188 EUR (125 x 24,9505%)</t>
  </si>
  <si>
    <t>Razem zostaje 18,188 EUR zysku czyli  112 * 16,239%</t>
  </si>
  <si>
    <t>Sprzedaż w PLN (z upustem) * 16,239% wyjdzie marża po upuście zgodna z wysokością bonusa (bez Daniela)</t>
  </si>
  <si>
    <t>16,239% wyliczyłem:</t>
  </si>
  <si>
    <t>Wskaźnik %</t>
  </si>
  <si>
    <t>Sprzedaż w PLN (z zyskiem) * 30,51% wyjdzie marża zgodna z wysokością bonusa (bez Daniela)</t>
  </si>
  <si>
    <t>Zysk bez D</t>
  </si>
  <si>
    <t>FZ 1250/MG1/2020</t>
  </si>
  <si>
    <t>FZ 1269/MG1/2020</t>
  </si>
  <si>
    <t>FZ 1291/MG1/2020</t>
  </si>
  <si>
    <t>FZ 1340/MG1/2020</t>
  </si>
  <si>
    <t>EPSON C3500 BOX</t>
  </si>
  <si>
    <t>Po dopłacie 7,12 EUR.</t>
  </si>
  <si>
    <t>Sprzedaż wg kontrahentów i asortymentu</t>
  </si>
  <si>
    <t>Razem zostaje 19,78 EUR zysku czyli  112 * 17,66%</t>
  </si>
  <si>
    <t>Z bonusa mamy zysk 32,78 EUR (125 x 26,2266%(%wyliczony z zakładki Analiza zakupu))</t>
  </si>
  <si>
    <t>Sprzedaż w PLN (z zyskiem) * 31,69% wyjdzie marża zgodna z wysokością bonusa (bez Daniela)</t>
  </si>
  <si>
    <t>17,66% wyliczyłem:</t>
  </si>
  <si>
    <t>Sprzedaż w PLN (z upustem) * 17,662% wyjdzie marża po upuście zgodna z wysokością bonusa (bez Daniela)</t>
  </si>
  <si>
    <t>FZ 1397/MG1/2020</t>
  </si>
  <si>
    <t>FZ 1415/MG1/2020</t>
  </si>
  <si>
    <t>FZ 1449/MG1/2020</t>
  </si>
  <si>
    <t>FZ 1472/MG1/2020</t>
  </si>
  <si>
    <t>Z bonusa mamy zysk 31,36 EUR (125 x 25,0887%(%wyliczony z Zakup-2020))</t>
  </si>
  <si>
    <t>Razem zostaje 18,36 EUR zysku czyli  112 * 16,3936%</t>
  </si>
  <si>
    <t>Sprzedaż w PLN (z upustem) * 16,3936% wyjdzie marża po upuście zgodna z wysokością bonusa (bez Daniela)</t>
  </si>
  <si>
    <t>Sprzedaż w PLN (z zyskiem) * 30,63% (zakup-2020) wyjdzie marża zgodna z wysokością bonusa (bez Daniela)</t>
  </si>
  <si>
    <t>Koszt</t>
  </si>
  <si>
    <t>W grudniu nie było zakupów w FOREVER w związku z tym wskaźnik % przyjety z listopada.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</si>
</sst>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\ [$EUR]"/>
    <numFmt numFmtId="166" formatCode="0.0000%"/>
    <numFmt numFmtId="167" formatCode="0.00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0" fontId="0" fillId="0" borderId="0" xfId="2" applyNumberFormat="1" applyFont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5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/>
    <xf numFmtId="4" fontId="6" fillId="0" borderId="0" xfId="0" applyNumberFormat="1" applyFont="1" applyAlignment="1">
      <alignment horizontal="center"/>
    </xf>
    <xf numFmtId="165" fontId="3" fillId="0" borderId="0" xfId="0" applyNumberFormat="1" applyFont="1"/>
    <xf numFmtId="166" fontId="6" fillId="0" borderId="0" xfId="2" applyNumberFormat="1" applyFont="1"/>
    <xf numFmtId="4" fontId="0" fillId="0" borderId="0" xfId="2" applyNumberFormat="1" applyFont="1"/>
    <xf numFmtId="166" fontId="0" fillId="0" borderId="0" xfId="0" applyNumberFormat="1"/>
    <xf numFmtId="4" fontId="8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7" fillId="0" borderId="0" xfId="0" applyNumberFormat="1" applyFont="1"/>
    <xf numFmtId="166" fontId="7" fillId="0" borderId="0" xfId="2" applyNumberFormat="1" applyFont="1"/>
    <xf numFmtId="0" fontId="0" fillId="0" borderId="0" xfId="0" applyAlignment="1">
      <alignment vertical="center"/>
    </xf>
    <xf numFmtId="166" fontId="9" fillId="0" borderId="0" xfId="2" applyNumberFormat="1" applyFont="1"/>
    <xf numFmtId="165" fontId="6" fillId="0" borderId="0" xfId="0" applyNumberFormat="1" applyFont="1"/>
    <xf numFmtId="167" fontId="7" fillId="0" borderId="0" xfId="2" applyNumberFormat="1" applyFont="1"/>
    <xf numFmtId="166" fontId="0" fillId="0" borderId="0" xfId="2" applyNumberFormat="1" applyFont="1"/>
    <xf numFmtId="14" fontId="0" fillId="0" borderId="0" xfId="0" applyNumberFormat="1"/>
    <xf numFmtId="167" fontId="0" fillId="0" borderId="0" xfId="2" applyNumberFormat="1" applyFont="1"/>
    <xf numFmtId="2" fontId="0" fillId="0" borderId="0" xfId="0" applyNumberFormat="1"/>
    <xf numFmtId="166" fontId="10" fillId="0" borderId="0" xfId="2" applyNumberFormat="1" applyFont="1"/>
    <xf numFmtId="166" fontId="8" fillId="0" borderId="0" xfId="2" applyNumberFormat="1" applyFont="1"/>
    <xf numFmtId="2" fontId="7" fillId="0" borderId="0" xfId="0" applyNumberFormat="1" applyFont="1"/>
    <xf numFmtId="0" fontId="8" fillId="0" borderId="0" xfId="0" applyFont="1"/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4" sqref="F4"/>
    </sheetView>
  </sheetViews>
  <sheetFormatPr defaultRowHeight="15.05" x14ac:dyDescent="0.3"/>
  <cols>
    <col min="7" max="7" width="12.77734375" customWidth="1"/>
    <col min="8" max="8" width="14.6640625" customWidth="1"/>
    <col min="9" max="9" width="14.33203125" customWidth="1"/>
  </cols>
  <sheetData>
    <row r="1" spans="1:9" x14ac:dyDescent="0.3">
      <c r="A1" t="s">
        <v>77</v>
      </c>
    </row>
    <row r="2" spans="1:9" x14ac:dyDescent="0.3">
      <c r="A2" s="2" t="s">
        <v>76</v>
      </c>
      <c r="B2" s="2" t="s">
        <v>75</v>
      </c>
      <c r="C2" s="2" t="s">
        <v>74</v>
      </c>
      <c r="D2" s="2" t="s">
        <v>73</v>
      </c>
      <c r="E2" s="2" t="s">
        <v>72</v>
      </c>
      <c r="F2" s="2" t="s">
        <v>71</v>
      </c>
      <c r="G2" s="2" t="s">
        <v>103</v>
      </c>
      <c r="H2" s="2" t="s">
        <v>70</v>
      </c>
      <c r="I2" s="2" t="s">
        <v>101</v>
      </c>
    </row>
    <row r="3" spans="1:9" x14ac:dyDescent="0.3">
      <c r="A3" s="21" t="s">
        <v>66</v>
      </c>
      <c r="B3" s="21"/>
      <c r="C3" s="21"/>
      <c r="D3" s="21"/>
      <c r="E3" s="21"/>
      <c r="F3" s="34">
        <v>0.25088700000000003</v>
      </c>
      <c r="G3" s="24"/>
      <c r="H3" s="20"/>
    </row>
    <row r="4" spans="1:9" x14ac:dyDescent="0.3">
      <c r="A4" s="21" t="s">
        <v>88</v>
      </c>
      <c r="B4" s="21"/>
      <c r="C4" s="21"/>
      <c r="D4" s="21"/>
      <c r="E4" s="21"/>
      <c r="F4" s="21"/>
      <c r="G4" s="21"/>
      <c r="H4" s="20"/>
    </row>
    <row r="5" spans="1:9" x14ac:dyDescent="0.3">
      <c r="A5" s="21">
        <v>125</v>
      </c>
      <c r="B5" s="21">
        <v>125</v>
      </c>
      <c r="C5" s="21">
        <v>112</v>
      </c>
      <c r="D5" s="21">
        <v>5</v>
      </c>
      <c r="E5" s="21">
        <f>C5-B5-D5</f>
        <v>-18</v>
      </c>
      <c r="F5" s="21">
        <f>A5*F3</f>
        <v>31.360875000000004</v>
      </c>
      <c r="G5" s="21">
        <f>C5-B5+F5</f>
        <v>18.360875000000004</v>
      </c>
      <c r="H5" s="20">
        <f>F5+E5</f>
        <v>13.360875000000004</v>
      </c>
    </row>
    <row r="6" spans="1:9" x14ac:dyDescent="0.3">
      <c r="A6" s="22" t="s">
        <v>68</v>
      </c>
      <c r="B6" s="22"/>
      <c r="C6" s="22"/>
      <c r="D6" s="22"/>
      <c r="E6" s="22"/>
      <c r="F6" s="21"/>
      <c r="G6" s="21"/>
      <c r="H6" s="20"/>
    </row>
    <row r="7" spans="1:9" x14ac:dyDescent="0.3">
      <c r="A7" s="23">
        <v>25</v>
      </c>
      <c r="B7" s="22">
        <v>25</v>
      </c>
      <c r="C7" s="22">
        <v>27</v>
      </c>
      <c r="D7" s="22">
        <v>2</v>
      </c>
      <c r="E7" s="21">
        <f>C7-B7-D7</f>
        <v>0</v>
      </c>
      <c r="F7" s="21">
        <f>A7*F3</f>
        <v>6.2721750000000007</v>
      </c>
      <c r="G7" s="21">
        <f t="shared" ref="G7" si="0">C7-B7+F7</f>
        <v>8.2721750000000007</v>
      </c>
      <c r="H7" s="20">
        <f>F7+E7</f>
        <v>6.2721750000000007</v>
      </c>
      <c r="I7" s="28">
        <f>G7/C7</f>
        <v>0.30637685185185187</v>
      </c>
    </row>
    <row r="8" spans="1:9" x14ac:dyDescent="0.3">
      <c r="A8" t="s">
        <v>67</v>
      </c>
    </row>
    <row r="9" spans="1:9" x14ac:dyDescent="0.3">
      <c r="A9" s="21" t="s">
        <v>66</v>
      </c>
      <c r="B9" s="21"/>
      <c r="C9" s="21"/>
      <c r="D9" s="21"/>
      <c r="E9" s="21"/>
      <c r="F9" s="21"/>
      <c r="G9" s="21"/>
      <c r="H9" s="20"/>
    </row>
    <row r="10" spans="1:9" x14ac:dyDescent="0.3">
      <c r="A10" s="21">
        <v>19.73</v>
      </c>
      <c r="B10" s="21">
        <v>19.73</v>
      </c>
      <c r="C10" s="21">
        <v>19.73</v>
      </c>
      <c r="D10" s="21"/>
      <c r="E10" s="21">
        <f>C10-B10-D10</f>
        <v>0</v>
      </c>
      <c r="F10" s="21">
        <f>A10*F3</f>
        <v>4.9500005100000006</v>
      </c>
      <c r="G10" s="21"/>
      <c r="H10" s="20">
        <f>F10+E10</f>
        <v>4.9500005100000006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pane ySplit="1" topLeftCell="A80" activePane="bottomLeft" state="frozen"/>
      <selection activeCell="C1" sqref="C1"/>
      <selection pane="bottomLeft" activeCell="S101" sqref="S101"/>
    </sheetView>
  </sheetViews>
  <sheetFormatPr defaultRowHeight="15.05" x14ac:dyDescent="0.3"/>
  <cols>
    <col min="1" max="1" width="9.109375" bestFit="1" customWidth="1"/>
    <col min="2" max="2" width="16.77734375" bestFit="1" customWidth="1"/>
    <col min="3" max="3" width="13.88671875" style="2" bestFit="1" customWidth="1"/>
    <col min="4" max="4" width="20.88671875" bestFit="1" customWidth="1"/>
    <col min="5" max="5" width="38.5546875" bestFit="1" customWidth="1"/>
    <col min="6" max="6" width="15.21875" bestFit="1" customWidth="1"/>
    <col min="7" max="7" width="5.6640625" style="2" customWidth="1"/>
    <col min="8" max="8" width="6.6640625" customWidth="1"/>
    <col min="9" max="9" width="10.44140625" style="1" customWidth="1"/>
    <col min="10" max="10" width="10.109375" style="1" customWidth="1"/>
    <col min="11" max="12" width="10.109375" style="6" customWidth="1"/>
    <col min="13" max="13" width="8.88671875" style="1"/>
    <col min="14" max="14" width="12.21875" style="1" customWidth="1"/>
    <col min="15" max="15" width="12.77734375" style="6" customWidth="1"/>
    <col min="16" max="16" width="11.44140625" style="1" bestFit="1" customWidth="1"/>
    <col min="17" max="17" width="11.44140625" style="6" bestFit="1" customWidth="1"/>
    <col min="18" max="19" width="13.33203125" style="6" customWidth="1"/>
    <col min="20" max="20" width="19" style="1" bestFit="1" customWidth="1"/>
  </cols>
  <sheetData>
    <row r="1" spans="1:20" s="2" customFormat="1" x14ac:dyDescent="0.3">
      <c r="A1" s="2" t="s">
        <v>10</v>
      </c>
      <c r="B1" s="2" t="s">
        <v>38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3" t="s">
        <v>17</v>
      </c>
      <c r="J1" s="3" t="s">
        <v>18</v>
      </c>
      <c r="K1" s="5" t="s">
        <v>49</v>
      </c>
      <c r="L1" s="5" t="s">
        <v>50</v>
      </c>
      <c r="M1" s="3"/>
      <c r="N1" s="3" t="s">
        <v>47</v>
      </c>
      <c r="O1" s="5" t="s">
        <v>47</v>
      </c>
      <c r="P1" s="3" t="s">
        <v>48</v>
      </c>
      <c r="Q1" s="5" t="s">
        <v>48</v>
      </c>
      <c r="R1" s="5" t="s">
        <v>58</v>
      </c>
      <c r="S1" s="15" t="s">
        <v>59</v>
      </c>
      <c r="T1" s="3"/>
    </row>
    <row r="2" spans="1:20" x14ac:dyDescent="0.3">
      <c r="A2" t="s">
        <v>19</v>
      </c>
      <c r="B2" t="s">
        <v>41</v>
      </c>
      <c r="C2" s="4">
        <v>43923</v>
      </c>
      <c r="D2" t="s">
        <v>20</v>
      </c>
      <c r="E2" t="s">
        <v>4</v>
      </c>
      <c r="F2" t="s">
        <v>5</v>
      </c>
      <c r="G2" s="2">
        <v>2</v>
      </c>
      <c r="H2" t="s">
        <v>21</v>
      </c>
      <c r="I2" s="1">
        <v>79.965000000000003</v>
      </c>
      <c r="J2" s="1">
        <v>159.93</v>
      </c>
      <c r="K2" s="6">
        <v>17.5</v>
      </c>
      <c r="L2" s="6">
        <f t="shared" ref="L2:L6" si="0">G2*K2</f>
        <v>35</v>
      </c>
    </row>
    <row r="3" spans="1:20" x14ac:dyDescent="0.3">
      <c r="A3" t="s">
        <v>19</v>
      </c>
      <c r="B3" t="s">
        <v>41</v>
      </c>
      <c r="C3" s="4">
        <v>43923</v>
      </c>
      <c r="D3" t="s">
        <v>22</v>
      </c>
      <c r="E3" t="s">
        <v>23</v>
      </c>
      <c r="F3" t="s">
        <v>6</v>
      </c>
      <c r="G3" s="2">
        <v>2</v>
      </c>
      <c r="H3" t="s">
        <v>21</v>
      </c>
      <c r="I3" s="1">
        <v>397.54</v>
      </c>
      <c r="J3" s="1">
        <v>795.08</v>
      </c>
      <c r="K3" s="6">
        <v>87</v>
      </c>
      <c r="L3" s="6">
        <f t="shared" si="0"/>
        <v>174</v>
      </c>
    </row>
    <row r="4" spans="1:20" x14ac:dyDescent="0.3">
      <c r="A4" t="s">
        <v>19</v>
      </c>
      <c r="B4" t="s">
        <v>41</v>
      </c>
      <c r="C4" s="4">
        <v>43923</v>
      </c>
      <c r="D4" t="s">
        <v>24</v>
      </c>
      <c r="E4" t="s">
        <v>25</v>
      </c>
      <c r="F4" t="s">
        <v>7</v>
      </c>
      <c r="G4" s="2">
        <v>2</v>
      </c>
      <c r="H4" t="s">
        <v>21</v>
      </c>
      <c r="I4" s="1">
        <v>397.54</v>
      </c>
      <c r="J4" s="1">
        <v>795.08</v>
      </c>
      <c r="K4" s="6">
        <v>87</v>
      </c>
      <c r="L4" s="6">
        <f t="shared" si="0"/>
        <v>174</v>
      </c>
    </row>
    <row r="5" spans="1:20" x14ac:dyDescent="0.3">
      <c r="A5" t="s">
        <v>19</v>
      </c>
      <c r="B5" t="s">
        <v>41</v>
      </c>
      <c r="C5" s="4">
        <v>43923</v>
      </c>
      <c r="D5" t="s">
        <v>26</v>
      </c>
      <c r="E5" t="s">
        <v>27</v>
      </c>
      <c r="F5" t="s">
        <v>8</v>
      </c>
      <c r="G5" s="2">
        <v>5</v>
      </c>
      <c r="H5" t="s">
        <v>21</v>
      </c>
      <c r="I5" s="1">
        <v>397.53800000000001</v>
      </c>
      <c r="J5" s="1">
        <v>1987.69</v>
      </c>
      <c r="K5" s="6">
        <v>87</v>
      </c>
      <c r="L5" s="6">
        <f t="shared" si="0"/>
        <v>435</v>
      </c>
    </row>
    <row r="6" spans="1:20" x14ac:dyDescent="0.3">
      <c r="A6" t="s">
        <v>19</v>
      </c>
      <c r="B6" t="s">
        <v>41</v>
      </c>
      <c r="C6" s="4">
        <v>43923</v>
      </c>
      <c r="D6" t="s">
        <v>28</v>
      </c>
      <c r="E6" t="s">
        <v>29</v>
      </c>
      <c r="F6" t="s">
        <v>9</v>
      </c>
      <c r="G6" s="2">
        <v>2</v>
      </c>
      <c r="H6" t="s">
        <v>21</v>
      </c>
      <c r="I6" s="1">
        <v>397.54</v>
      </c>
      <c r="J6" s="1">
        <v>795.08</v>
      </c>
      <c r="K6" s="6">
        <v>87</v>
      </c>
      <c r="L6" s="6">
        <f t="shared" si="0"/>
        <v>174</v>
      </c>
    </row>
    <row r="7" spans="1:20" x14ac:dyDescent="0.3">
      <c r="A7" t="s">
        <v>19</v>
      </c>
      <c r="B7" t="s">
        <v>42</v>
      </c>
      <c r="C7" s="4">
        <v>44005</v>
      </c>
      <c r="D7" t="s">
        <v>20</v>
      </c>
      <c r="E7" t="s">
        <v>4</v>
      </c>
      <c r="F7" t="s">
        <v>5</v>
      </c>
      <c r="G7" s="2">
        <v>3</v>
      </c>
      <c r="H7" t="s">
        <v>21</v>
      </c>
      <c r="I7" s="1">
        <v>111.31</v>
      </c>
      <c r="J7" s="1">
        <v>333.93</v>
      </c>
      <c r="K7" s="6">
        <v>25</v>
      </c>
      <c r="L7" s="6">
        <f>G7*K7</f>
        <v>75</v>
      </c>
    </row>
    <row r="8" spans="1:20" x14ac:dyDescent="0.3">
      <c r="A8" t="s">
        <v>19</v>
      </c>
      <c r="B8" t="s">
        <v>42</v>
      </c>
      <c r="C8" s="4">
        <v>44005</v>
      </c>
      <c r="D8" t="s">
        <v>22</v>
      </c>
      <c r="E8" t="s">
        <v>23</v>
      </c>
      <c r="F8" t="s">
        <v>6</v>
      </c>
      <c r="G8" s="2">
        <v>2</v>
      </c>
      <c r="H8" t="s">
        <v>21</v>
      </c>
      <c r="I8" s="1">
        <v>556.54999999999995</v>
      </c>
      <c r="J8" s="1">
        <v>1113.0999999999999</v>
      </c>
      <c r="K8" s="6">
        <v>125</v>
      </c>
      <c r="L8" s="6">
        <f t="shared" ref="L8:L38" si="1">G8*K8</f>
        <v>250</v>
      </c>
    </row>
    <row r="9" spans="1:20" x14ac:dyDescent="0.3">
      <c r="A9" t="s">
        <v>19</v>
      </c>
      <c r="B9" t="s">
        <v>42</v>
      </c>
      <c r="C9" s="4">
        <v>44005</v>
      </c>
      <c r="D9" t="s">
        <v>24</v>
      </c>
      <c r="E9" t="s">
        <v>25</v>
      </c>
      <c r="F9" t="s">
        <v>7</v>
      </c>
      <c r="G9" s="2">
        <v>3</v>
      </c>
      <c r="H9" t="s">
        <v>21</v>
      </c>
      <c r="I9" s="1">
        <v>556.54999999999995</v>
      </c>
      <c r="J9" s="1">
        <v>1669.65</v>
      </c>
      <c r="K9" s="6">
        <v>125</v>
      </c>
      <c r="L9" s="6">
        <f t="shared" si="1"/>
        <v>375</v>
      </c>
    </row>
    <row r="10" spans="1:20" x14ac:dyDescent="0.3">
      <c r="A10" t="s">
        <v>19</v>
      </c>
      <c r="B10" t="s">
        <v>42</v>
      </c>
      <c r="C10" s="4">
        <v>44005</v>
      </c>
      <c r="D10" t="s">
        <v>26</v>
      </c>
      <c r="E10" t="s">
        <v>27</v>
      </c>
      <c r="F10" t="s">
        <v>8</v>
      </c>
      <c r="G10" s="2">
        <v>3</v>
      </c>
      <c r="H10" t="s">
        <v>21</v>
      </c>
      <c r="I10" s="1">
        <v>556.54999999999995</v>
      </c>
      <c r="J10" s="1">
        <v>1669.65</v>
      </c>
      <c r="K10" s="6">
        <v>125</v>
      </c>
      <c r="L10" s="6">
        <f t="shared" si="1"/>
        <v>375</v>
      </c>
    </row>
    <row r="11" spans="1:20" x14ac:dyDescent="0.3">
      <c r="A11" t="s">
        <v>19</v>
      </c>
      <c r="B11" t="s">
        <v>42</v>
      </c>
      <c r="C11" s="4">
        <v>44005</v>
      </c>
      <c r="D11" t="s">
        <v>28</v>
      </c>
      <c r="E11" t="s">
        <v>29</v>
      </c>
      <c r="F11" t="s">
        <v>9</v>
      </c>
      <c r="G11" s="2">
        <v>3</v>
      </c>
      <c r="H11" t="s">
        <v>21</v>
      </c>
      <c r="I11" s="1">
        <v>556.54999999999995</v>
      </c>
      <c r="J11" s="1">
        <v>1669.65</v>
      </c>
      <c r="K11" s="6">
        <v>125</v>
      </c>
      <c r="L11" s="6">
        <f t="shared" si="1"/>
        <v>375</v>
      </c>
    </row>
    <row r="12" spans="1:20" x14ac:dyDescent="0.3">
      <c r="A12" t="s">
        <v>19</v>
      </c>
      <c r="B12" t="s">
        <v>43</v>
      </c>
      <c r="C12" s="4">
        <v>44005</v>
      </c>
      <c r="D12" t="s">
        <v>20</v>
      </c>
      <c r="E12" t="s">
        <v>4</v>
      </c>
      <c r="F12" t="s">
        <v>5</v>
      </c>
      <c r="G12" s="2">
        <v>2</v>
      </c>
      <c r="H12" t="s">
        <v>21</v>
      </c>
      <c r="I12" s="1">
        <v>111.31</v>
      </c>
      <c r="J12" s="1">
        <v>222.62</v>
      </c>
      <c r="K12" s="6">
        <v>25</v>
      </c>
      <c r="L12" s="6">
        <f t="shared" si="1"/>
        <v>50</v>
      </c>
    </row>
    <row r="13" spans="1:20" x14ac:dyDescent="0.3">
      <c r="A13" t="s">
        <v>19</v>
      </c>
      <c r="B13" t="s">
        <v>43</v>
      </c>
      <c r="C13" s="4">
        <v>44005</v>
      </c>
      <c r="D13" t="s">
        <v>22</v>
      </c>
      <c r="E13" t="s">
        <v>23</v>
      </c>
      <c r="F13" t="s">
        <v>6</v>
      </c>
      <c r="G13" s="2">
        <v>1</v>
      </c>
      <c r="H13" t="s">
        <v>21</v>
      </c>
      <c r="I13" s="1">
        <v>556.54999999999995</v>
      </c>
      <c r="J13" s="1">
        <v>556.54999999999995</v>
      </c>
      <c r="K13" s="6">
        <v>125</v>
      </c>
      <c r="L13" s="6">
        <f t="shared" si="1"/>
        <v>125</v>
      </c>
    </row>
    <row r="14" spans="1:20" x14ac:dyDescent="0.3">
      <c r="A14" t="s">
        <v>19</v>
      </c>
      <c r="B14" t="s">
        <v>43</v>
      </c>
      <c r="C14" s="4">
        <v>44005</v>
      </c>
      <c r="D14" t="s">
        <v>24</v>
      </c>
      <c r="E14" t="s">
        <v>25</v>
      </c>
      <c r="F14" t="s">
        <v>7</v>
      </c>
      <c r="G14" s="2">
        <v>3</v>
      </c>
      <c r="H14" t="s">
        <v>21</v>
      </c>
      <c r="I14" s="1">
        <v>556.54999999999995</v>
      </c>
      <c r="J14" s="1">
        <v>1669.65</v>
      </c>
      <c r="K14" s="6">
        <v>125</v>
      </c>
      <c r="L14" s="6">
        <f t="shared" si="1"/>
        <v>375</v>
      </c>
    </row>
    <row r="15" spans="1:20" x14ac:dyDescent="0.3">
      <c r="A15" t="s">
        <v>19</v>
      </c>
      <c r="B15" t="s">
        <v>43</v>
      </c>
      <c r="C15" s="4">
        <v>44005</v>
      </c>
      <c r="D15" t="s">
        <v>26</v>
      </c>
      <c r="E15" t="s">
        <v>27</v>
      </c>
      <c r="F15" t="s">
        <v>8</v>
      </c>
      <c r="G15" s="2">
        <v>3</v>
      </c>
      <c r="H15" t="s">
        <v>21</v>
      </c>
      <c r="I15" s="1">
        <v>556.54999999999995</v>
      </c>
      <c r="J15" s="1">
        <v>1669.65</v>
      </c>
      <c r="K15" s="6">
        <v>125</v>
      </c>
      <c r="L15" s="6">
        <f t="shared" si="1"/>
        <v>375</v>
      </c>
    </row>
    <row r="16" spans="1:20" x14ac:dyDescent="0.3">
      <c r="A16" t="s">
        <v>19</v>
      </c>
      <c r="B16" t="s">
        <v>43</v>
      </c>
      <c r="C16" s="4">
        <v>44005</v>
      </c>
      <c r="D16" t="s">
        <v>28</v>
      </c>
      <c r="E16" t="s">
        <v>29</v>
      </c>
      <c r="F16" t="s">
        <v>9</v>
      </c>
      <c r="G16" s="2">
        <v>1</v>
      </c>
      <c r="H16" t="s">
        <v>21</v>
      </c>
      <c r="I16" s="1">
        <v>556.54999999999995</v>
      </c>
      <c r="J16" s="1">
        <v>556.54999999999995</v>
      </c>
      <c r="K16" s="6">
        <v>125</v>
      </c>
      <c r="L16" s="6">
        <f t="shared" si="1"/>
        <v>125</v>
      </c>
    </row>
    <row r="17" spans="1:19" x14ac:dyDescent="0.3">
      <c r="A17" t="s">
        <v>19</v>
      </c>
      <c r="B17" t="s">
        <v>44</v>
      </c>
      <c r="C17" s="4">
        <v>44012</v>
      </c>
      <c r="D17" t="s">
        <v>30</v>
      </c>
      <c r="E17" t="s">
        <v>31</v>
      </c>
      <c r="F17" t="s">
        <v>0</v>
      </c>
      <c r="G17" s="2">
        <v>4</v>
      </c>
      <c r="H17" t="s">
        <v>21</v>
      </c>
      <c r="I17" s="1">
        <v>88.057500000000005</v>
      </c>
      <c r="J17" s="1">
        <v>352.23</v>
      </c>
      <c r="K17" s="6">
        <v>19.73</v>
      </c>
      <c r="L17" s="6">
        <f t="shared" si="1"/>
        <v>78.92</v>
      </c>
    </row>
    <row r="18" spans="1:19" x14ac:dyDescent="0.3">
      <c r="A18" t="s">
        <v>19</v>
      </c>
      <c r="B18" t="s">
        <v>44</v>
      </c>
      <c r="C18" s="4">
        <v>44012</v>
      </c>
      <c r="D18" t="s">
        <v>32</v>
      </c>
      <c r="E18" t="s">
        <v>33</v>
      </c>
      <c r="F18" t="s">
        <v>1</v>
      </c>
      <c r="G18" s="2">
        <v>6</v>
      </c>
      <c r="H18" t="s">
        <v>21</v>
      </c>
      <c r="I18" s="1">
        <v>88.056600000000003</v>
      </c>
      <c r="J18" s="1">
        <v>528.34</v>
      </c>
      <c r="K18" s="6">
        <v>19.73</v>
      </c>
      <c r="L18" s="6">
        <f t="shared" si="1"/>
        <v>118.38</v>
      </c>
    </row>
    <row r="19" spans="1:19" x14ac:dyDescent="0.3">
      <c r="A19" t="s">
        <v>19</v>
      </c>
      <c r="B19" t="s">
        <v>44</v>
      </c>
      <c r="C19" s="4">
        <v>44012</v>
      </c>
      <c r="D19" t="s">
        <v>34</v>
      </c>
      <c r="E19" t="s">
        <v>35</v>
      </c>
      <c r="F19" t="s">
        <v>2</v>
      </c>
      <c r="G19" s="2">
        <v>4</v>
      </c>
      <c r="H19" t="s">
        <v>21</v>
      </c>
      <c r="I19" s="1">
        <v>88.057500000000005</v>
      </c>
      <c r="J19" s="1">
        <v>352.23</v>
      </c>
      <c r="K19" s="6">
        <v>19.73</v>
      </c>
      <c r="L19" s="6">
        <f t="shared" si="1"/>
        <v>78.92</v>
      </c>
    </row>
    <row r="20" spans="1:19" x14ac:dyDescent="0.3">
      <c r="A20" t="s">
        <v>19</v>
      </c>
      <c r="B20" t="s">
        <v>44</v>
      </c>
      <c r="C20" s="4">
        <v>44012</v>
      </c>
      <c r="D20" t="s">
        <v>36</v>
      </c>
      <c r="E20" t="s">
        <v>37</v>
      </c>
      <c r="F20" t="s">
        <v>3</v>
      </c>
      <c r="G20" s="2">
        <v>4</v>
      </c>
      <c r="H20" t="s">
        <v>21</v>
      </c>
      <c r="I20" s="1">
        <v>88.057500000000005</v>
      </c>
      <c r="J20" s="1">
        <v>352.23</v>
      </c>
      <c r="K20" s="6">
        <v>19.73</v>
      </c>
      <c r="L20" s="6">
        <f t="shared" si="1"/>
        <v>78.92</v>
      </c>
      <c r="P20" s="21">
        <v>3914.63</v>
      </c>
      <c r="Q20" s="16">
        <v>877.11</v>
      </c>
      <c r="R20" s="14">
        <f>P20/Q20</f>
        <v>4.4631004092987201</v>
      </c>
      <c r="S20" s="26">
        <f>(P20+P21)/J21</f>
        <v>0.24950475074048251</v>
      </c>
    </row>
    <row r="21" spans="1:19" x14ac:dyDescent="0.3">
      <c r="C21" s="4"/>
      <c r="J21" s="1">
        <f>SUM(J2:J20)</f>
        <v>17248.889999999996</v>
      </c>
      <c r="L21" s="6">
        <f>SUM(L2:L20)</f>
        <v>3847.1400000000003</v>
      </c>
      <c r="M21" s="7">
        <v>0.25</v>
      </c>
      <c r="N21" s="1">
        <f>J21*M21</f>
        <v>4312.2224999999989</v>
      </c>
      <c r="O21" s="16">
        <f>L21*M21</f>
        <v>961.78500000000008</v>
      </c>
      <c r="P21" s="21">
        <v>389.05</v>
      </c>
      <c r="Q21" s="16">
        <v>87.17</v>
      </c>
      <c r="R21" s="14">
        <f>P21/Q21</f>
        <v>4.4631180451990362</v>
      </c>
      <c r="S21" s="26">
        <f>(P20+P21)/J21</f>
        <v>0.24950475074048251</v>
      </c>
    </row>
    <row r="22" spans="1:19" x14ac:dyDescent="0.3">
      <c r="A22" t="s">
        <v>19</v>
      </c>
      <c r="B22" t="s">
        <v>45</v>
      </c>
      <c r="C22" s="4">
        <v>44025</v>
      </c>
      <c r="D22" t="s">
        <v>22</v>
      </c>
      <c r="E22" t="s">
        <v>23</v>
      </c>
      <c r="F22" t="s">
        <v>6</v>
      </c>
      <c r="G22" s="2">
        <v>1</v>
      </c>
      <c r="H22" t="s">
        <v>21</v>
      </c>
      <c r="I22" s="1">
        <v>559.30999999999995</v>
      </c>
      <c r="J22" s="1">
        <v>559.30999999999995</v>
      </c>
      <c r="K22" s="6">
        <v>125</v>
      </c>
      <c r="L22" s="6">
        <f t="shared" si="1"/>
        <v>125</v>
      </c>
      <c r="R22" s="14"/>
      <c r="S22" s="27"/>
    </row>
    <row r="23" spans="1:19" x14ac:dyDescent="0.3">
      <c r="A23" t="s">
        <v>19</v>
      </c>
      <c r="B23" t="s">
        <v>45</v>
      </c>
      <c r="C23" s="4">
        <v>44025</v>
      </c>
      <c r="D23" t="s">
        <v>24</v>
      </c>
      <c r="E23" t="s">
        <v>25</v>
      </c>
      <c r="F23" t="s">
        <v>7</v>
      </c>
      <c r="G23" s="2">
        <v>3</v>
      </c>
      <c r="H23" t="s">
        <v>21</v>
      </c>
      <c r="I23" s="1">
        <v>559.31330000000003</v>
      </c>
      <c r="J23" s="1">
        <v>1677.94</v>
      </c>
      <c r="K23" s="6">
        <v>125</v>
      </c>
      <c r="L23" s="6">
        <f t="shared" si="1"/>
        <v>375</v>
      </c>
      <c r="R23" s="14"/>
      <c r="S23" s="27"/>
    </row>
    <row r="24" spans="1:19" x14ac:dyDescent="0.3">
      <c r="A24" t="s">
        <v>19</v>
      </c>
      <c r="B24" t="s">
        <v>45</v>
      </c>
      <c r="C24" s="4">
        <v>44025</v>
      </c>
      <c r="D24" t="s">
        <v>26</v>
      </c>
      <c r="E24" t="s">
        <v>27</v>
      </c>
      <c r="F24" t="s">
        <v>8</v>
      </c>
      <c r="G24" s="2">
        <v>2</v>
      </c>
      <c r="H24" t="s">
        <v>21</v>
      </c>
      <c r="I24" s="1">
        <v>559.31500000000005</v>
      </c>
      <c r="J24" s="1">
        <v>1118.6300000000001</v>
      </c>
      <c r="K24" s="6">
        <v>125</v>
      </c>
      <c r="L24" s="6">
        <f t="shared" si="1"/>
        <v>250</v>
      </c>
      <c r="R24" s="14"/>
      <c r="S24" s="27"/>
    </row>
    <row r="25" spans="1:19" x14ac:dyDescent="0.3">
      <c r="A25" t="s">
        <v>19</v>
      </c>
      <c r="B25" t="s">
        <v>45</v>
      </c>
      <c r="C25" s="4">
        <v>44025</v>
      </c>
      <c r="D25" t="s">
        <v>28</v>
      </c>
      <c r="E25" t="s">
        <v>29</v>
      </c>
      <c r="F25" t="s">
        <v>9</v>
      </c>
      <c r="G25" s="2">
        <v>1</v>
      </c>
      <c r="H25" t="s">
        <v>21</v>
      </c>
      <c r="I25" s="1">
        <v>559.30999999999995</v>
      </c>
      <c r="J25" s="1">
        <v>559.30999999999995</v>
      </c>
      <c r="K25" s="6">
        <v>125</v>
      </c>
      <c r="L25" s="6">
        <f t="shared" si="1"/>
        <v>125</v>
      </c>
      <c r="R25" s="14"/>
      <c r="S25" s="27"/>
    </row>
    <row r="26" spans="1:19" x14ac:dyDescent="0.3">
      <c r="A26" t="s">
        <v>19</v>
      </c>
      <c r="B26" t="s">
        <v>46</v>
      </c>
      <c r="C26" s="4">
        <v>44040</v>
      </c>
      <c r="D26" t="s">
        <v>20</v>
      </c>
      <c r="E26" t="s">
        <v>4</v>
      </c>
      <c r="F26" t="s">
        <v>5</v>
      </c>
      <c r="G26" s="2">
        <v>1</v>
      </c>
      <c r="H26" t="s">
        <v>21</v>
      </c>
      <c r="I26" s="1">
        <v>110.06</v>
      </c>
      <c r="J26" s="1">
        <v>110.06</v>
      </c>
      <c r="K26" s="6">
        <v>25</v>
      </c>
      <c r="L26" s="6">
        <f t="shared" si="1"/>
        <v>25</v>
      </c>
      <c r="R26" s="14"/>
      <c r="S26" s="27"/>
    </row>
    <row r="27" spans="1:19" x14ac:dyDescent="0.3">
      <c r="A27" t="s">
        <v>19</v>
      </c>
      <c r="B27" t="s">
        <v>46</v>
      </c>
      <c r="C27" s="4">
        <v>44040</v>
      </c>
      <c r="D27" t="s">
        <v>22</v>
      </c>
      <c r="E27" t="s">
        <v>23</v>
      </c>
      <c r="F27" t="s">
        <v>6</v>
      </c>
      <c r="G27" s="2">
        <v>2</v>
      </c>
      <c r="H27" t="s">
        <v>21</v>
      </c>
      <c r="I27" s="1">
        <v>550.29</v>
      </c>
      <c r="J27" s="1">
        <v>1100.58</v>
      </c>
      <c r="K27" s="6">
        <v>125</v>
      </c>
      <c r="L27" s="6">
        <f t="shared" si="1"/>
        <v>250</v>
      </c>
      <c r="R27" s="14"/>
      <c r="S27" s="27"/>
    </row>
    <row r="28" spans="1:19" x14ac:dyDescent="0.3">
      <c r="A28" t="s">
        <v>19</v>
      </c>
      <c r="B28" t="s">
        <v>46</v>
      </c>
      <c r="C28" s="4">
        <v>44040</v>
      </c>
      <c r="D28" t="s">
        <v>24</v>
      </c>
      <c r="E28" t="s">
        <v>25</v>
      </c>
      <c r="F28" t="s">
        <v>7</v>
      </c>
      <c r="G28" s="2">
        <v>2</v>
      </c>
      <c r="H28" t="s">
        <v>21</v>
      </c>
      <c r="I28" s="1">
        <v>550.29</v>
      </c>
      <c r="J28" s="1">
        <v>1100.58</v>
      </c>
      <c r="K28" s="6">
        <v>125</v>
      </c>
      <c r="L28" s="6">
        <f t="shared" si="1"/>
        <v>250</v>
      </c>
      <c r="R28" s="14"/>
      <c r="S28" s="27"/>
    </row>
    <row r="29" spans="1:19" x14ac:dyDescent="0.3">
      <c r="A29" t="s">
        <v>19</v>
      </c>
      <c r="B29" t="s">
        <v>46</v>
      </c>
      <c r="C29" s="4">
        <v>44040</v>
      </c>
      <c r="D29" t="s">
        <v>26</v>
      </c>
      <c r="E29" t="s">
        <v>27</v>
      </c>
      <c r="F29" t="s">
        <v>8</v>
      </c>
      <c r="G29" s="2">
        <v>3</v>
      </c>
      <c r="H29" t="s">
        <v>21</v>
      </c>
      <c r="I29" s="1">
        <v>550.28660000000002</v>
      </c>
      <c r="J29" s="1">
        <v>1650.86</v>
      </c>
      <c r="K29" s="6">
        <v>125</v>
      </c>
      <c r="L29" s="6">
        <f t="shared" si="1"/>
        <v>375</v>
      </c>
      <c r="R29" s="14"/>
      <c r="S29" s="27"/>
    </row>
    <row r="30" spans="1:19" x14ac:dyDescent="0.3">
      <c r="A30" t="s">
        <v>19</v>
      </c>
      <c r="B30" t="s">
        <v>46</v>
      </c>
      <c r="C30" s="4">
        <v>44040</v>
      </c>
      <c r="D30" t="s">
        <v>28</v>
      </c>
      <c r="E30" t="s">
        <v>29</v>
      </c>
      <c r="F30" t="s">
        <v>9</v>
      </c>
      <c r="G30" s="2">
        <v>1</v>
      </c>
      <c r="H30" t="s">
        <v>21</v>
      </c>
      <c r="I30" s="1">
        <v>550.29</v>
      </c>
      <c r="J30" s="1">
        <v>550.29</v>
      </c>
      <c r="K30" s="6">
        <v>125</v>
      </c>
      <c r="L30" s="6">
        <f t="shared" si="1"/>
        <v>125</v>
      </c>
      <c r="R30" s="14"/>
      <c r="S30" s="27"/>
    </row>
    <row r="31" spans="1:19" x14ac:dyDescent="0.3">
      <c r="A31" t="s">
        <v>19</v>
      </c>
      <c r="B31" t="s">
        <v>39</v>
      </c>
      <c r="C31" s="4">
        <v>44053</v>
      </c>
      <c r="D31" t="s">
        <v>30</v>
      </c>
      <c r="E31" t="s">
        <v>31</v>
      </c>
      <c r="F31" t="s">
        <v>0</v>
      </c>
      <c r="G31" s="2">
        <v>4</v>
      </c>
      <c r="H31" t="s">
        <v>21</v>
      </c>
      <c r="I31" s="1">
        <v>87.084999999999994</v>
      </c>
      <c r="J31" s="1">
        <v>348.34</v>
      </c>
      <c r="K31" s="6">
        <v>19.73</v>
      </c>
      <c r="L31" s="6">
        <f t="shared" si="1"/>
        <v>78.92</v>
      </c>
      <c r="R31" s="14"/>
      <c r="S31" s="27"/>
    </row>
    <row r="32" spans="1:19" x14ac:dyDescent="0.3">
      <c r="A32" t="s">
        <v>19</v>
      </c>
      <c r="B32" t="s">
        <v>39</v>
      </c>
      <c r="C32" s="4">
        <v>44053</v>
      </c>
      <c r="D32" t="s">
        <v>32</v>
      </c>
      <c r="E32" t="s">
        <v>33</v>
      </c>
      <c r="F32" t="s">
        <v>1</v>
      </c>
      <c r="G32" s="2">
        <v>4</v>
      </c>
      <c r="H32" t="s">
        <v>21</v>
      </c>
      <c r="I32" s="1">
        <v>87.084999999999994</v>
      </c>
      <c r="J32" s="1">
        <v>348.34</v>
      </c>
      <c r="K32" s="6">
        <v>19.73</v>
      </c>
      <c r="L32" s="6">
        <f t="shared" si="1"/>
        <v>78.92</v>
      </c>
      <c r="R32" s="14"/>
      <c r="S32" s="27"/>
    </row>
    <row r="33" spans="1:20" x14ac:dyDescent="0.3">
      <c r="A33" t="s">
        <v>19</v>
      </c>
      <c r="B33" t="s">
        <v>39</v>
      </c>
      <c r="C33" s="4">
        <v>44053</v>
      </c>
      <c r="D33" t="s">
        <v>34</v>
      </c>
      <c r="E33" t="s">
        <v>35</v>
      </c>
      <c r="F33" t="s">
        <v>2</v>
      </c>
      <c r="G33" s="2">
        <v>4</v>
      </c>
      <c r="H33" t="s">
        <v>21</v>
      </c>
      <c r="I33" s="1">
        <v>87.084999999999994</v>
      </c>
      <c r="J33" s="1">
        <v>348.34</v>
      </c>
      <c r="K33" s="6">
        <v>19.73</v>
      </c>
      <c r="L33" s="6">
        <f t="shared" si="1"/>
        <v>78.92</v>
      </c>
      <c r="R33" s="14"/>
      <c r="S33" s="27"/>
    </row>
    <row r="34" spans="1:20" x14ac:dyDescent="0.3">
      <c r="A34" t="s">
        <v>19</v>
      </c>
      <c r="B34" t="s">
        <v>39</v>
      </c>
      <c r="C34" s="4">
        <v>44053</v>
      </c>
      <c r="D34" t="s">
        <v>36</v>
      </c>
      <c r="E34" t="s">
        <v>37</v>
      </c>
      <c r="F34" t="s">
        <v>3</v>
      </c>
      <c r="G34" s="2">
        <v>4</v>
      </c>
      <c r="H34" t="s">
        <v>21</v>
      </c>
      <c r="I34" s="1">
        <v>87.084999999999994</v>
      </c>
      <c r="J34" s="1">
        <v>348.34</v>
      </c>
      <c r="K34" s="6">
        <v>19.73</v>
      </c>
      <c r="L34" s="6">
        <f t="shared" si="1"/>
        <v>78.92</v>
      </c>
      <c r="R34" s="14"/>
      <c r="S34" s="27"/>
    </row>
    <row r="35" spans="1:20" x14ac:dyDescent="0.3">
      <c r="A35" t="s">
        <v>19</v>
      </c>
      <c r="B35" t="s">
        <v>40</v>
      </c>
      <c r="C35" s="4">
        <v>44061</v>
      </c>
      <c r="D35" t="s">
        <v>22</v>
      </c>
      <c r="E35" t="s">
        <v>23</v>
      </c>
      <c r="F35" t="s">
        <v>6</v>
      </c>
      <c r="G35" s="2">
        <v>1</v>
      </c>
      <c r="H35" t="s">
        <v>21</v>
      </c>
      <c r="I35" s="1">
        <v>548.65</v>
      </c>
      <c r="J35" s="1">
        <v>548.65</v>
      </c>
      <c r="K35" s="6">
        <v>125</v>
      </c>
      <c r="L35" s="6">
        <f t="shared" si="1"/>
        <v>125</v>
      </c>
      <c r="R35" s="14"/>
      <c r="S35" s="27"/>
    </row>
    <row r="36" spans="1:20" x14ac:dyDescent="0.3">
      <c r="A36" t="s">
        <v>19</v>
      </c>
      <c r="B36" t="s">
        <v>40</v>
      </c>
      <c r="C36" s="4">
        <v>44061</v>
      </c>
      <c r="D36" t="s">
        <v>24</v>
      </c>
      <c r="E36" t="s">
        <v>25</v>
      </c>
      <c r="F36" t="s">
        <v>7</v>
      </c>
      <c r="G36" s="2">
        <v>3</v>
      </c>
      <c r="H36" t="s">
        <v>21</v>
      </c>
      <c r="I36" s="1">
        <v>548.65</v>
      </c>
      <c r="J36" s="1">
        <v>1645.95</v>
      </c>
      <c r="K36" s="6">
        <v>125</v>
      </c>
      <c r="L36" s="6">
        <f t="shared" si="1"/>
        <v>375</v>
      </c>
      <c r="R36" s="14"/>
      <c r="S36" s="27"/>
    </row>
    <row r="37" spans="1:20" x14ac:dyDescent="0.3">
      <c r="A37" t="s">
        <v>19</v>
      </c>
      <c r="B37" t="s">
        <v>40</v>
      </c>
      <c r="C37" s="4">
        <v>44061</v>
      </c>
      <c r="D37" t="s">
        <v>26</v>
      </c>
      <c r="E37" t="s">
        <v>27</v>
      </c>
      <c r="F37" t="s">
        <v>8</v>
      </c>
      <c r="G37" s="2">
        <v>3</v>
      </c>
      <c r="H37" t="s">
        <v>21</v>
      </c>
      <c r="I37" s="1">
        <v>548.65</v>
      </c>
      <c r="J37" s="1">
        <v>1645.95</v>
      </c>
      <c r="K37" s="6">
        <v>125</v>
      </c>
      <c r="L37" s="6">
        <f t="shared" si="1"/>
        <v>375</v>
      </c>
      <c r="R37" s="14"/>
      <c r="S37" s="27"/>
    </row>
    <row r="38" spans="1:20" x14ac:dyDescent="0.3">
      <c r="A38" t="s">
        <v>19</v>
      </c>
      <c r="B38" t="s">
        <v>40</v>
      </c>
      <c r="C38" s="4">
        <v>44061</v>
      </c>
      <c r="D38" t="s">
        <v>28</v>
      </c>
      <c r="E38" t="s">
        <v>29</v>
      </c>
      <c r="F38" t="s">
        <v>9</v>
      </c>
      <c r="G38" s="2">
        <v>2</v>
      </c>
      <c r="H38" t="s">
        <v>21</v>
      </c>
      <c r="I38" s="1">
        <v>548.65</v>
      </c>
      <c r="J38" s="1">
        <v>1097.3</v>
      </c>
      <c r="K38" s="6">
        <v>125</v>
      </c>
      <c r="L38" s="6">
        <f t="shared" si="1"/>
        <v>250</v>
      </c>
      <c r="P38" s="21"/>
      <c r="Q38" s="16"/>
      <c r="R38" s="14"/>
      <c r="S38" s="27"/>
    </row>
    <row r="39" spans="1:20" x14ac:dyDescent="0.3">
      <c r="J39" s="1">
        <f>SUM(J22:J38)</f>
        <v>14758.77</v>
      </c>
      <c r="L39" s="6">
        <f>SUM(L22:L38)</f>
        <v>3340.6800000000003</v>
      </c>
      <c r="M39" s="7">
        <v>0.25</v>
      </c>
      <c r="N39" s="1">
        <f>J39*M39</f>
        <v>3689.6925000000001</v>
      </c>
      <c r="O39" s="16">
        <f>L39*M39</f>
        <v>835.17000000000007</v>
      </c>
      <c r="P39" s="21">
        <v>3616.81</v>
      </c>
      <c r="Q39" s="16">
        <v>821.2</v>
      </c>
      <c r="R39" s="14">
        <f>P39/Q39</f>
        <v>4.4042985874330247</v>
      </c>
      <c r="S39" s="26">
        <f>P39/J39</f>
        <v>0.24506174972575626</v>
      </c>
      <c r="T39" s="18"/>
    </row>
    <row r="40" spans="1:20" x14ac:dyDescent="0.3">
      <c r="S40" s="17"/>
    </row>
    <row r="41" spans="1:20" x14ac:dyDescent="0.3">
      <c r="A41" t="s">
        <v>19</v>
      </c>
      <c r="B41" t="s">
        <v>89</v>
      </c>
      <c r="C41" s="4">
        <v>44075</v>
      </c>
      <c r="D41" t="s">
        <v>20</v>
      </c>
      <c r="E41" t="s">
        <v>4</v>
      </c>
      <c r="F41" t="s">
        <v>5</v>
      </c>
      <c r="G41" s="2">
        <v>2</v>
      </c>
      <c r="H41" t="s">
        <v>21</v>
      </c>
      <c r="I41" s="1">
        <v>109.925</v>
      </c>
      <c r="J41" s="1">
        <v>219.85</v>
      </c>
      <c r="K41" s="6">
        <v>25</v>
      </c>
      <c r="L41" s="6">
        <f t="shared" ref="L41:L55" si="2">G41*K41</f>
        <v>50</v>
      </c>
    </row>
    <row r="42" spans="1:20" x14ac:dyDescent="0.3">
      <c r="A42" t="s">
        <v>19</v>
      </c>
      <c r="B42" t="s">
        <v>89</v>
      </c>
      <c r="C42" s="4">
        <v>44075</v>
      </c>
      <c r="D42" t="s">
        <v>22</v>
      </c>
      <c r="E42" t="s">
        <v>23</v>
      </c>
      <c r="F42" t="s">
        <v>6</v>
      </c>
      <c r="G42" s="2">
        <v>2</v>
      </c>
      <c r="H42" t="s">
        <v>21</v>
      </c>
      <c r="I42" s="1">
        <v>549.61500000000001</v>
      </c>
      <c r="J42" s="1">
        <v>1099.23</v>
      </c>
      <c r="K42" s="6">
        <v>125</v>
      </c>
      <c r="L42" s="6">
        <f t="shared" si="2"/>
        <v>250</v>
      </c>
    </row>
    <row r="43" spans="1:20" x14ac:dyDescent="0.3">
      <c r="A43" t="s">
        <v>19</v>
      </c>
      <c r="B43" t="s">
        <v>89</v>
      </c>
      <c r="C43" s="4">
        <v>44075</v>
      </c>
      <c r="D43" t="s">
        <v>24</v>
      </c>
      <c r="E43" t="s">
        <v>25</v>
      </c>
      <c r="F43" t="s">
        <v>7</v>
      </c>
      <c r="G43" s="2">
        <v>3</v>
      </c>
      <c r="H43" t="s">
        <v>21</v>
      </c>
      <c r="I43" s="1">
        <v>549.61329999999998</v>
      </c>
      <c r="J43" s="1">
        <v>1648.84</v>
      </c>
      <c r="K43" s="6">
        <v>125</v>
      </c>
      <c r="L43" s="6">
        <f t="shared" si="2"/>
        <v>375</v>
      </c>
    </row>
    <row r="44" spans="1:20" x14ac:dyDescent="0.3">
      <c r="A44" t="s">
        <v>19</v>
      </c>
      <c r="B44" t="s">
        <v>89</v>
      </c>
      <c r="C44" s="4">
        <v>44075</v>
      </c>
      <c r="D44" t="s">
        <v>26</v>
      </c>
      <c r="E44" t="s">
        <v>27</v>
      </c>
      <c r="F44" t="s">
        <v>8</v>
      </c>
      <c r="G44" s="2">
        <v>3</v>
      </c>
      <c r="H44" t="s">
        <v>21</v>
      </c>
      <c r="I44" s="1">
        <v>549.61329999999998</v>
      </c>
      <c r="J44" s="1">
        <v>1648.84</v>
      </c>
      <c r="K44" s="6">
        <v>125</v>
      </c>
      <c r="L44" s="6">
        <f t="shared" si="2"/>
        <v>375</v>
      </c>
    </row>
    <row r="45" spans="1:20" x14ac:dyDescent="0.3">
      <c r="A45" t="s">
        <v>19</v>
      </c>
      <c r="B45" t="s">
        <v>89</v>
      </c>
      <c r="C45" s="4">
        <v>44075</v>
      </c>
      <c r="D45" t="s">
        <v>28</v>
      </c>
      <c r="E45" t="s">
        <v>29</v>
      </c>
      <c r="F45" t="s">
        <v>9</v>
      </c>
      <c r="G45" s="2">
        <v>2</v>
      </c>
      <c r="H45" t="s">
        <v>21</v>
      </c>
      <c r="I45" s="1">
        <v>549.61500000000001</v>
      </c>
      <c r="J45" s="1">
        <v>1099.23</v>
      </c>
      <c r="K45" s="6">
        <v>125</v>
      </c>
      <c r="L45" s="6">
        <f t="shared" si="2"/>
        <v>250</v>
      </c>
    </row>
    <row r="46" spans="1:20" x14ac:dyDescent="0.3">
      <c r="A46" t="s">
        <v>19</v>
      </c>
      <c r="B46" t="s">
        <v>90</v>
      </c>
      <c r="C46" s="4">
        <v>44088</v>
      </c>
      <c r="D46" t="s">
        <v>20</v>
      </c>
      <c r="E46" t="s">
        <v>4</v>
      </c>
      <c r="F46" t="s">
        <v>5</v>
      </c>
      <c r="G46" s="2">
        <v>1</v>
      </c>
      <c r="H46" t="s">
        <v>21</v>
      </c>
      <c r="I46" s="1">
        <v>111.26</v>
      </c>
      <c r="J46" s="1">
        <v>111.26</v>
      </c>
      <c r="K46" s="6">
        <v>25</v>
      </c>
      <c r="L46" s="6">
        <f t="shared" si="2"/>
        <v>25</v>
      </c>
    </row>
    <row r="47" spans="1:20" x14ac:dyDescent="0.3">
      <c r="A47" t="s">
        <v>19</v>
      </c>
      <c r="B47" t="s">
        <v>90</v>
      </c>
      <c r="C47" s="4">
        <v>44088</v>
      </c>
      <c r="D47" t="s">
        <v>22</v>
      </c>
      <c r="E47" t="s">
        <v>23</v>
      </c>
      <c r="F47" t="s">
        <v>6</v>
      </c>
      <c r="G47" s="2">
        <v>2</v>
      </c>
      <c r="H47" t="s">
        <v>21</v>
      </c>
      <c r="I47" s="1">
        <v>556.34500000000003</v>
      </c>
      <c r="J47" s="1">
        <v>1112.69</v>
      </c>
      <c r="K47" s="6">
        <v>125</v>
      </c>
      <c r="L47" s="6">
        <f t="shared" si="2"/>
        <v>250</v>
      </c>
    </row>
    <row r="48" spans="1:20" x14ac:dyDescent="0.3">
      <c r="A48" t="s">
        <v>19</v>
      </c>
      <c r="B48" t="s">
        <v>90</v>
      </c>
      <c r="C48" s="4">
        <v>44088</v>
      </c>
      <c r="D48" t="s">
        <v>24</v>
      </c>
      <c r="E48" t="s">
        <v>25</v>
      </c>
      <c r="F48" t="s">
        <v>7</v>
      </c>
      <c r="G48" s="2">
        <v>2</v>
      </c>
      <c r="H48" t="s">
        <v>21</v>
      </c>
      <c r="I48" s="1">
        <v>556.29999999999995</v>
      </c>
      <c r="J48" s="1">
        <v>1112.5999999999999</v>
      </c>
      <c r="K48" s="6">
        <v>125</v>
      </c>
      <c r="L48" s="6">
        <f t="shared" si="2"/>
        <v>250</v>
      </c>
    </row>
    <row r="49" spans="1:19" x14ac:dyDescent="0.3">
      <c r="A49" t="s">
        <v>19</v>
      </c>
      <c r="B49" t="s">
        <v>90</v>
      </c>
      <c r="C49" s="4">
        <v>44088</v>
      </c>
      <c r="D49" t="s">
        <v>26</v>
      </c>
      <c r="E49" t="s">
        <v>27</v>
      </c>
      <c r="F49" t="s">
        <v>8</v>
      </c>
      <c r="G49" s="2">
        <v>3</v>
      </c>
      <c r="H49" t="s">
        <v>21</v>
      </c>
      <c r="I49" s="1">
        <v>556.29999999999995</v>
      </c>
      <c r="J49" s="1">
        <v>1668.9</v>
      </c>
      <c r="K49" s="6">
        <v>125</v>
      </c>
      <c r="L49" s="6">
        <f t="shared" si="2"/>
        <v>375</v>
      </c>
    </row>
    <row r="50" spans="1:19" x14ac:dyDescent="0.3">
      <c r="A50" t="s">
        <v>19</v>
      </c>
      <c r="B50" t="s">
        <v>90</v>
      </c>
      <c r="C50" s="4">
        <v>44088</v>
      </c>
      <c r="D50" t="s">
        <v>28</v>
      </c>
      <c r="E50" t="s">
        <v>29</v>
      </c>
      <c r="F50" t="s">
        <v>9</v>
      </c>
      <c r="G50" s="2">
        <v>2</v>
      </c>
      <c r="H50" t="s">
        <v>21</v>
      </c>
      <c r="I50" s="1">
        <v>556.29999999999995</v>
      </c>
      <c r="J50" s="1">
        <v>1112.5999999999999</v>
      </c>
      <c r="K50" s="6">
        <v>125</v>
      </c>
      <c r="L50" s="6">
        <f t="shared" si="2"/>
        <v>250</v>
      </c>
    </row>
    <row r="51" spans="1:19" x14ac:dyDescent="0.3">
      <c r="A51" t="s">
        <v>19</v>
      </c>
      <c r="B51" t="s">
        <v>91</v>
      </c>
      <c r="C51" s="4">
        <v>44095</v>
      </c>
      <c r="D51" t="s">
        <v>20</v>
      </c>
      <c r="E51" t="s">
        <v>4</v>
      </c>
      <c r="F51" t="s">
        <v>5</v>
      </c>
      <c r="G51" s="2">
        <v>3</v>
      </c>
      <c r="H51" t="s">
        <v>21</v>
      </c>
      <c r="I51" s="1">
        <v>111.4366</v>
      </c>
      <c r="J51" s="1">
        <v>334.31</v>
      </c>
      <c r="K51" s="6">
        <v>25</v>
      </c>
      <c r="L51" s="6">
        <f t="shared" si="2"/>
        <v>75</v>
      </c>
    </row>
    <row r="52" spans="1:19" x14ac:dyDescent="0.3">
      <c r="A52" t="s">
        <v>19</v>
      </c>
      <c r="B52" t="s">
        <v>91</v>
      </c>
      <c r="C52" s="4">
        <v>44095</v>
      </c>
      <c r="D52" t="s">
        <v>22</v>
      </c>
      <c r="E52" t="s">
        <v>23</v>
      </c>
      <c r="F52" t="s">
        <v>6</v>
      </c>
      <c r="G52" s="2">
        <v>2</v>
      </c>
      <c r="H52" t="s">
        <v>21</v>
      </c>
      <c r="I52" s="1">
        <v>557.17499999999995</v>
      </c>
      <c r="J52" s="1">
        <v>1114.3499999999999</v>
      </c>
      <c r="K52" s="6">
        <v>125</v>
      </c>
      <c r="L52" s="6">
        <f t="shared" si="2"/>
        <v>250</v>
      </c>
    </row>
    <row r="53" spans="1:19" x14ac:dyDescent="0.3">
      <c r="A53" t="s">
        <v>19</v>
      </c>
      <c r="B53" t="s">
        <v>91</v>
      </c>
      <c r="C53" s="4">
        <v>44095</v>
      </c>
      <c r="D53" t="s">
        <v>24</v>
      </c>
      <c r="E53" t="s">
        <v>25</v>
      </c>
      <c r="F53" t="s">
        <v>7</v>
      </c>
      <c r="G53" s="2">
        <v>3</v>
      </c>
      <c r="H53" t="s">
        <v>21</v>
      </c>
      <c r="I53" s="1">
        <v>557.17660000000001</v>
      </c>
      <c r="J53" s="1">
        <v>1671.53</v>
      </c>
      <c r="K53" s="6">
        <v>125</v>
      </c>
      <c r="L53" s="6">
        <f t="shared" si="2"/>
        <v>375</v>
      </c>
    </row>
    <row r="54" spans="1:19" x14ac:dyDescent="0.3">
      <c r="A54" t="s">
        <v>19</v>
      </c>
      <c r="B54" t="s">
        <v>91</v>
      </c>
      <c r="C54" s="4">
        <v>44095</v>
      </c>
      <c r="D54" t="s">
        <v>26</v>
      </c>
      <c r="E54" t="s">
        <v>27</v>
      </c>
      <c r="F54" t="s">
        <v>8</v>
      </c>
      <c r="G54" s="2">
        <v>4</v>
      </c>
      <c r="H54" t="s">
        <v>21</v>
      </c>
      <c r="I54" s="1">
        <v>557.17499999999995</v>
      </c>
      <c r="J54" s="1">
        <v>2228.6999999999998</v>
      </c>
      <c r="K54" s="6">
        <v>125</v>
      </c>
      <c r="L54" s="6">
        <f t="shared" si="2"/>
        <v>500</v>
      </c>
    </row>
    <row r="55" spans="1:19" x14ac:dyDescent="0.3">
      <c r="A55" t="s">
        <v>19</v>
      </c>
      <c r="B55" t="s">
        <v>91</v>
      </c>
      <c r="C55" s="4">
        <v>44095</v>
      </c>
      <c r="D55" t="s">
        <v>28</v>
      </c>
      <c r="E55" t="s">
        <v>29</v>
      </c>
      <c r="F55" t="s">
        <v>9</v>
      </c>
      <c r="G55" s="2">
        <v>2</v>
      </c>
      <c r="H55" t="s">
        <v>21</v>
      </c>
      <c r="I55" s="1">
        <v>557.17499999999995</v>
      </c>
      <c r="J55" s="1">
        <v>1114.3499999999999</v>
      </c>
      <c r="K55" s="6">
        <v>125</v>
      </c>
      <c r="L55" s="6">
        <f t="shared" si="2"/>
        <v>250</v>
      </c>
    </row>
    <row r="56" spans="1:19" x14ac:dyDescent="0.3">
      <c r="C56" s="4">
        <v>44098</v>
      </c>
      <c r="D56" t="s">
        <v>51</v>
      </c>
      <c r="E56" s="8" t="s">
        <v>53</v>
      </c>
      <c r="F56" s="9" t="s">
        <v>0</v>
      </c>
      <c r="G56" s="10">
        <v>1</v>
      </c>
      <c r="H56" s="11" t="s">
        <v>21</v>
      </c>
      <c r="I56" s="12">
        <v>88.68</v>
      </c>
      <c r="J56" s="12">
        <v>88.68</v>
      </c>
      <c r="K56" s="13">
        <v>19.73</v>
      </c>
      <c r="L56" s="13">
        <v>19.73</v>
      </c>
    </row>
    <row r="57" spans="1:19" x14ac:dyDescent="0.3">
      <c r="C57" s="4">
        <v>44098</v>
      </c>
      <c r="D57" t="s">
        <v>51</v>
      </c>
      <c r="E57" s="8" t="s">
        <v>54</v>
      </c>
      <c r="F57" s="9" t="s">
        <v>1</v>
      </c>
      <c r="G57" s="10">
        <v>1</v>
      </c>
      <c r="H57" s="11" t="s">
        <v>21</v>
      </c>
      <c r="I57" s="12">
        <v>88.68</v>
      </c>
      <c r="J57" s="12">
        <v>88.68</v>
      </c>
      <c r="K57" s="13">
        <v>19.73</v>
      </c>
      <c r="L57" s="13">
        <v>19.73</v>
      </c>
    </row>
    <row r="58" spans="1:19" x14ac:dyDescent="0.3">
      <c r="C58" s="4">
        <v>44098</v>
      </c>
      <c r="D58" t="s">
        <v>51</v>
      </c>
      <c r="E58" s="8" t="s">
        <v>55</v>
      </c>
      <c r="F58" s="9" t="s">
        <v>2</v>
      </c>
      <c r="G58" s="10">
        <v>1</v>
      </c>
      <c r="H58" s="11" t="s">
        <v>21</v>
      </c>
      <c r="I58" s="12">
        <v>88.68</v>
      </c>
      <c r="J58" s="12">
        <v>88.68</v>
      </c>
      <c r="K58" s="13">
        <v>19.73</v>
      </c>
      <c r="L58" s="13">
        <v>19.73</v>
      </c>
    </row>
    <row r="59" spans="1:19" x14ac:dyDescent="0.3">
      <c r="C59" s="4">
        <v>44098</v>
      </c>
      <c r="D59" t="s">
        <v>51</v>
      </c>
      <c r="E59" s="8" t="s">
        <v>56</v>
      </c>
      <c r="F59" s="9" t="s">
        <v>3</v>
      </c>
      <c r="G59" s="10">
        <v>1</v>
      </c>
      <c r="H59" s="11" t="s">
        <v>21</v>
      </c>
      <c r="I59" s="12">
        <v>88.68</v>
      </c>
      <c r="J59" s="12">
        <v>88.68</v>
      </c>
      <c r="K59" s="13">
        <v>19.73</v>
      </c>
      <c r="L59" s="13">
        <v>19.73</v>
      </c>
    </row>
    <row r="60" spans="1:19" x14ac:dyDescent="0.3">
      <c r="C60" s="4">
        <v>44098</v>
      </c>
      <c r="D60" t="s">
        <v>51</v>
      </c>
      <c r="E60" s="8" t="s">
        <v>57</v>
      </c>
      <c r="F60" s="9" t="s">
        <v>52</v>
      </c>
      <c r="G60" s="10">
        <v>1</v>
      </c>
      <c r="H60" s="11" t="s">
        <v>21</v>
      </c>
      <c r="I60" s="12">
        <v>126.88</v>
      </c>
      <c r="J60" s="12">
        <v>126.88</v>
      </c>
      <c r="K60" s="13">
        <v>28.23</v>
      </c>
      <c r="L60" s="13">
        <v>28.23</v>
      </c>
      <c r="P60" s="21">
        <v>32.630000000000003</v>
      </c>
      <c r="Q60" s="16">
        <v>7.12</v>
      </c>
      <c r="R60" s="14">
        <f>P60/Q60</f>
        <v>4.5828651685393265</v>
      </c>
      <c r="S60" s="26">
        <f>(P60+P61)/J61</f>
        <v>0.25745997498155115</v>
      </c>
    </row>
    <row r="61" spans="1:19" x14ac:dyDescent="0.3">
      <c r="J61" s="1">
        <f>SUM(J41:J60)</f>
        <v>17778.88</v>
      </c>
      <c r="L61" s="6">
        <f>SUM(L41:L60)</f>
        <v>4007.15</v>
      </c>
      <c r="M61" s="7">
        <v>0.25</v>
      </c>
      <c r="N61" s="1">
        <f>J61*M61</f>
        <v>4444.72</v>
      </c>
      <c r="O61" s="16">
        <f>L61*M61</f>
        <v>1001.7875</v>
      </c>
      <c r="P61" s="21">
        <v>4544.72</v>
      </c>
      <c r="Q61" s="16">
        <v>991.56</v>
      </c>
      <c r="R61" s="14">
        <f>P61/Q61</f>
        <v>4.5834039291621291</v>
      </c>
      <c r="S61" s="26">
        <f>P61/J61</f>
        <v>0.25562465127162115</v>
      </c>
    </row>
    <row r="62" spans="1:19" x14ac:dyDescent="0.3">
      <c r="L62" s="14">
        <f>J61/L61</f>
        <v>4.4367892392348676</v>
      </c>
      <c r="R62" s="14"/>
      <c r="S62" s="26"/>
    </row>
    <row r="63" spans="1:19" x14ac:dyDescent="0.3">
      <c r="R63" s="14"/>
      <c r="S63" s="26"/>
    </row>
    <row r="64" spans="1:19" x14ac:dyDescent="0.3">
      <c r="A64" t="s">
        <v>19</v>
      </c>
      <c r="B64" t="s">
        <v>104</v>
      </c>
      <c r="C64" s="30">
        <v>44106</v>
      </c>
      <c r="D64" t="s">
        <v>20</v>
      </c>
      <c r="E64" t="s">
        <v>4</v>
      </c>
      <c r="F64" t="s">
        <v>5</v>
      </c>
      <c r="G64" s="2">
        <v>2</v>
      </c>
      <c r="H64" t="s">
        <v>21</v>
      </c>
      <c r="I64" s="1">
        <v>112.88500000000001</v>
      </c>
      <c r="J64">
        <v>225.77</v>
      </c>
      <c r="K64" s="6">
        <v>25</v>
      </c>
      <c r="L64" s="6">
        <f t="shared" ref="L64:L79" si="3">G64*K64</f>
        <v>50</v>
      </c>
      <c r="R64" s="14"/>
      <c r="S64" s="26"/>
    </row>
    <row r="65" spans="1:19" x14ac:dyDescent="0.3">
      <c r="A65" t="s">
        <v>19</v>
      </c>
      <c r="B65" t="s">
        <v>104</v>
      </c>
      <c r="C65" s="30">
        <v>44106</v>
      </c>
      <c r="D65" t="s">
        <v>22</v>
      </c>
      <c r="E65" t="s">
        <v>23</v>
      </c>
      <c r="F65" t="s">
        <v>6</v>
      </c>
      <c r="G65" s="2">
        <v>2</v>
      </c>
      <c r="H65" t="s">
        <v>21</v>
      </c>
      <c r="I65" s="1">
        <v>564.41499999999996</v>
      </c>
      <c r="J65">
        <v>1128.83</v>
      </c>
      <c r="K65" s="6">
        <v>125</v>
      </c>
      <c r="L65" s="6">
        <f t="shared" si="3"/>
        <v>250</v>
      </c>
      <c r="R65" s="14"/>
      <c r="S65" s="26"/>
    </row>
    <row r="66" spans="1:19" x14ac:dyDescent="0.3">
      <c r="A66" t="s">
        <v>19</v>
      </c>
      <c r="B66" t="s">
        <v>104</v>
      </c>
      <c r="C66" s="30">
        <v>44106</v>
      </c>
      <c r="D66" t="s">
        <v>26</v>
      </c>
      <c r="E66" t="s">
        <v>27</v>
      </c>
      <c r="F66" t="s">
        <v>8</v>
      </c>
      <c r="G66" s="2">
        <v>3</v>
      </c>
      <c r="H66" t="s">
        <v>21</v>
      </c>
      <c r="I66" s="1">
        <v>564.41330000000005</v>
      </c>
      <c r="J66">
        <v>1693.24</v>
      </c>
      <c r="K66" s="6">
        <v>125</v>
      </c>
      <c r="L66" s="6">
        <f t="shared" si="3"/>
        <v>375</v>
      </c>
      <c r="R66" s="14"/>
      <c r="S66" s="26"/>
    </row>
    <row r="67" spans="1:19" x14ac:dyDescent="0.3">
      <c r="A67" t="s">
        <v>19</v>
      </c>
      <c r="B67" t="s">
        <v>104</v>
      </c>
      <c r="C67" s="30">
        <v>44106</v>
      </c>
      <c r="D67" t="s">
        <v>28</v>
      </c>
      <c r="E67" t="s">
        <v>29</v>
      </c>
      <c r="F67" t="s">
        <v>9</v>
      </c>
      <c r="G67" s="2">
        <v>2</v>
      </c>
      <c r="H67" t="s">
        <v>21</v>
      </c>
      <c r="I67" s="1">
        <v>564.41499999999996</v>
      </c>
      <c r="J67">
        <v>1128.83</v>
      </c>
      <c r="K67" s="6">
        <v>125</v>
      </c>
      <c r="L67" s="6">
        <f t="shared" si="3"/>
        <v>250</v>
      </c>
      <c r="R67" s="14"/>
      <c r="S67" s="26"/>
    </row>
    <row r="68" spans="1:19" x14ac:dyDescent="0.3">
      <c r="A68" t="s">
        <v>19</v>
      </c>
      <c r="B68" t="s">
        <v>105</v>
      </c>
      <c r="C68" s="30">
        <v>44111</v>
      </c>
      <c r="D68" t="s">
        <v>30</v>
      </c>
      <c r="E68" t="s">
        <v>31</v>
      </c>
      <c r="F68" t="s">
        <v>0</v>
      </c>
      <c r="G68" s="2">
        <v>4</v>
      </c>
      <c r="H68" t="s">
        <v>21</v>
      </c>
      <c r="I68" s="1">
        <v>88.707499999999996</v>
      </c>
      <c r="J68">
        <v>354.83</v>
      </c>
      <c r="K68" s="6">
        <v>19.73</v>
      </c>
      <c r="L68" s="6">
        <f t="shared" si="3"/>
        <v>78.92</v>
      </c>
      <c r="R68" s="14"/>
      <c r="S68" s="26"/>
    </row>
    <row r="69" spans="1:19" x14ac:dyDescent="0.3">
      <c r="A69" t="s">
        <v>19</v>
      </c>
      <c r="B69" t="s">
        <v>105</v>
      </c>
      <c r="C69" s="30">
        <v>44111</v>
      </c>
      <c r="D69" t="s">
        <v>32</v>
      </c>
      <c r="E69" t="s">
        <v>33</v>
      </c>
      <c r="F69" t="s">
        <v>1</v>
      </c>
      <c r="G69" s="2">
        <v>6</v>
      </c>
      <c r="H69" t="s">
        <v>21</v>
      </c>
      <c r="I69" s="1">
        <v>88.708299999999994</v>
      </c>
      <c r="J69">
        <v>532.25</v>
      </c>
      <c r="K69" s="6">
        <v>19.73</v>
      </c>
      <c r="L69" s="6">
        <f t="shared" si="3"/>
        <v>118.38</v>
      </c>
      <c r="R69" s="14"/>
      <c r="S69" s="26"/>
    </row>
    <row r="70" spans="1:19" x14ac:dyDescent="0.3">
      <c r="A70" t="s">
        <v>19</v>
      </c>
      <c r="B70" t="s">
        <v>105</v>
      </c>
      <c r="C70" s="30">
        <v>44111</v>
      </c>
      <c r="D70" t="s">
        <v>34</v>
      </c>
      <c r="E70" t="s">
        <v>35</v>
      </c>
      <c r="F70" t="s">
        <v>2</v>
      </c>
      <c r="G70" s="2">
        <v>5</v>
      </c>
      <c r="H70" t="s">
        <v>21</v>
      </c>
      <c r="I70" s="1">
        <v>88.707999999999998</v>
      </c>
      <c r="J70">
        <v>443.54</v>
      </c>
      <c r="K70" s="6">
        <v>19.73</v>
      </c>
      <c r="L70" s="6">
        <f t="shared" si="3"/>
        <v>98.65</v>
      </c>
      <c r="R70" s="14"/>
      <c r="S70" s="26"/>
    </row>
    <row r="71" spans="1:19" x14ac:dyDescent="0.3">
      <c r="A71" t="s">
        <v>19</v>
      </c>
      <c r="B71" t="s">
        <v>106</v>
      </c>
      <c r="C71" s="30">
        <v>44116</v>
      </c>
      <c r="D71" t="s">
        <v>30</v>
      </c>
      <c r="E71" t="s">
        <v>31</v>
      </c>
      <c r="F71" t="s">
        <v>0</v>
      </c>
      <c r="G71" s="2">
        <v>2</v>
      </c>
      <c r="H71" t="s">
        <v>21</v>
      </c>
      <c r="I71" s="1">
        <v>88.28</v>
      </c>
      <c r="J71">
        <v>176.56</v>
      </c>
      <c r="K71" s="6">
        <v>19.73</v>
      </c>
      <c r="L71" s="6">
        <f t="shared" si="3"/>
        <v>39.46</v>
      </c>
      <c r="R71" s="14"/>
      <c r="S71" s="26"/>
    </row>
    <row r="72" spans="1:19" x14ac:dyDescent="0.3">
      <c r="A72" t="s">
        <v>19</v>
      </c>
      <c r="B72" t="s">
        <v>106</v>
      </c>
      <c r="C72" s="30">
        <v>44116</v>
      </c>
      <c r="D72" t="s">
        <v>32</v>
      </c>
      <c r="E72" t="s">
        <v>33</v>
      </c>
      <c r="F72" t="s">
        <v>1</v>
      </c>
      <c r="G72" s="2">
        <v>2</v>
      </c>
      <c r="H72" t="s">
        <v>21</v>
      </c>
      <c r="I72" s="1">
        <v>88.28</v>
      </c>
      <c r="J72">
        <v>176.56</v>
      </c>
      <c r="K72" s="6">
        <v>19.73</v>
      </c>
      <c r="L72" s="6">
        <f t="shared" si="3"/>
        <v>39.46</v>
      </c>
      <c r="R72" s="14"/>
      <c r="S72" s="26"/>
    </row>
    <row r="73" spans="1:19" x14ac:dyDescent="0.3">
      <c r="A73" t="s">
        <v>19</v>
      </c>
      <c r="B73" t="s">
        <v>106</v>
      </c>
      <c r="C73" s="30">
        <v>44116</v>
      </c>
      <c r="D73" t="s">
        <v>34</v>
      </c>
      <c r="E73" t="s">
        <v>35</v>
      </c>
      <c r="F73" t="s">
        <v>2</v>
      </c>
      <c r="G73" s="2">
        <v>2</v>
      </c>
      <c r="H73" t="s">
        <v>21</v>
      </c>
      <c r="I73" s="1">
        <v>88.28</v>
      </c>
      <c r="J73">
        <v>176.56</v>
      </c>
      <c r="K73" s="6">
        <v>19.73</v>
      </c>
      <c r="L73" s="6">
        <f t="shared" si="3"/>
        <v>39.46</v>
      </c>
      <c r="R73" s="14"/>
      <c r="S73" s="26"/>
    </row>
    <row r="74" spans="1:19" x14ac:dyDescent="0.3">
      <c r="A74" t="s">
        <v>19</v>
      </c>
      <c r="B74" t="s">
        <v>106</v>
      </c>
      <c r="C74" s="30">
        <v>44116</v>
      </c>
      <c r="D74" t="s">
        <v>36</v>
      </c>
      <c r="E74" t="s">
        <v>37</v>
      </c>
      <c r="F74" t="s">
        <v>3</v>
      </c>
      <c r="G74" s="2">
        <v>2</v>
      </c>
      <c r="H74" t="s">
        <v>21</v>
      </c>
      <c r="I74" s="1">
        <v>88.28</v>
      </c>
      <c r="J74">
        <v>176.56</v>
      </c>
      <c r="K74" s="6">
        <v>19.73</v>
      </c>
      <c r="L74" s="6">
        <f t="shared" si="3"/>
        <v>39.46</v>
      </c>
      <c r="R74" s="14"/>
      <c r="S74" s="26"/>
    </row>
    <row r="75" spans="1:19" x14ac:dyDescent="0.3">
      <c r="A75" t="s">
        <v>19</v>
      </c>
      <c r="B75" t="s">
        <v>107</v>
      </c>
      <c r="C75" s="30">
        <v>44124</v>
      </c>
      <c r="D75" t="s">
        <v>108</v>
      </c>
      <c r="E75" t="s">
        <v>57</v>
      </c>
      <c r="F75" t="s">
        <v>52</v>
      </c>
      <c r="G75" s="2">
        <v>4</v>
      </c>
      <c r="H75" t="s">
        <v>21</v>
      </c>
      <c r="I75" s="1">
        <v>128.44</v>
      </c>
      <c r="J75">
        <v>513.76</v>
      </c>
      <c r="K75" s="6">
        <v>28.23</v>
      </c>
      <c r="L75" s="6">
        <f t="shared" si="3"/>
        <v>112.92</v>
      </c>
      <c r="R75" s="14"/>
      <c r="S75" s="26"/>
    </row>
    <row r="76" spans="1:19" x14ac:dyDescent="0.3">
      <c r="A76" t="s">
        <v>19</v>
      </c>
      <c r="B76" t="s">
        <v>107</v>
      </c>
      <c r="C76" s="30">
        <v>44124</v>
      </c>
      <c r="D76" t="s">
        <v>30</v>
      </c>
      <c r="E76" t="s">
        <v>31</v>
      </c>
      <c r="F76" t="s">
        <v>0</v>
      </c>
      <c r="G76" s="2">
        <v>2</v>
      </c>
      <c r="H76" t="s">
        <v>21</v>
      </c>
      <c r="I76" s="1">
        <v>89.77</v>
      </c>
      <c r="J76">
        <v>179.54</v>
      </c>
      <c r="K76" s="6">
        <v>19.73</v>
      </c>
      <c r="L76" s="6">
        <f t="shared" si="3"/>
        <v>39.46</v>
      </c>
      <c r="R76" s="14"/>
      <c r="S76" s="26"/>
    </row>
    <row r="77" spans="1:19" x14ac:dyDescent="0.3">
      <c r="A77" t="s">
        <v>19</v>
      </c>
      <c r="B77" t="s">
        <v>107</v>
      </c>
      <c r="C77" s="30">
        <v>44124</v>
      </c>
      <c r="D77" t="s">
        <v>32</v>
      </c>
      <c r="E77" t="s">
        <v>33</v>
      </c>
      <c r="F77" t="s">
        <v>1</v>
      </c>
      <c r="G77" s="2">
        <v>2</v>
      </c>
      <c r="H77" t="s">
        <v>21</v>
      </c>
      <c r="I77" s="1">
        <v>89.77</v>
      </c>
      <c r="J77">
        <v>179.54</v>
      </c>
      <c r="K77" s="6">
        <v>19.73</v>
      </c>
      <c r="L77" s="6">
        <f t="shared" si="3"/>
        <v>39.46</v>
      </c>
      <c r="R77" s="14"/>
      <c r="S77" s="26"/>
    </row>
    <row r="78" spans="1:19" x14ac:dyDescent="0.3">
      <c r="A78" t="s">
        <v>19</v>
      </c>
      <c r="B78" t="s">
        <v>107</v>
      </c>
      <c r="C78" s="30">
        <v>44124</v>
      </c>
      <c r="D78" t="s">
        <v>34</v>
      </c>
      <c r="E78" t="s">
        <v>35</v>
      </c>
      <c r="F78" t="s">
        <v>2</v>
      </c>
      <c r="G78" s="2">
        <v>2</v>
      </c>
      <c r="H78" t="s">
        <v>21</v>
      </c>
      <c r="I78" s="1">
        <v>89.77</v>
      </c>
      <c r="J78">
        <v>179.54</v>
      </c>
      <c r="K78" s="6">
        <v>19.73</v>
      </c>
      <c r="L78" s="6">
        <f t="shared" si="3"/>
        <v>39.46</v>
      </c>
      <c r="R78" s="14"/>
      <c r="S78" s="26"/>
    </row>
    <row r="79" spans="1:19" x14ac:dyDescent="0.3">
      <c r="A79" t="s">
        <v>19</v>
      </c>
      <c r="B79" t="s">
        <v>107</v>
      </c>
      <c r="C79" s="30">
        <v>44124</v>
      </c>
      <c r="D79" t="s">
        <v>36</v>
      </c>
      <c r="E79" t="s">
        <v>37</v>
      </c>
      <c r="F79" t="s">
        <v>3</v>
      </c>
      <c r="G79" s="2">
        <v>2</v>
      </c>
      <c r="H79" t="s">
        <v>21</v>
      </c>
      <c r="I79" s="1">
        <v>89.77</v>
      </c>
      <c r="J79">
        <v>179.54</v>
      </c>
      <c r="K79" s="6">
        <v>19.73</v>
      </c>
      <c r="L79" s="6">
        <f t="shared" si="3"/>
        <v>39.46</v>
      </c>
      <c r="R79" s="14"/>
      <c r="S79" s="26"/>
    </row>
    <row r="80" spans="1:19" x14ac:dyDescent="0.3">
      <c r="J80" s="1">
        <f>SUM(J64:J79)</f>
        <v>7445.4500000000016</v>
      </c>
      <c r="L80" s="6">
        <f>SUM(L64:L79)</f>
        <v>1649.5500000000004</v>
      </c>
      <c r="M80" s="7">
        <v>0.25</v>
      </c>
      <c r="N80" s="1">
        <f>J80*M80</f>
        <v>1861.3625000000004</v>
      </c>
      <c r="O80" s="16">
        <f>L80*M80</f>
        <v>412.3875000000001</v>
      </c>
      <c r="P80" s="21">
        <v>1952.69</v>
      </c>
      <c r="Q80" s="16">
        <v>422.77</v>
      </c>
      <c r="R80" s="14">
        <f t="shared" ref="R80" si="4">P80/Q80</f>
        <v>4.6187998202332237</v>
      </c>
      <c r="S80" s="26">
        <f t="shared" ref="S80" si="5">P80/J80</f>
        <v>0.26226621627974128</v>
      </c>
    </row>
    <row r="81" spans="1:12" x14ac:dyDescent="0.3">
      <c r="L81" s="14">
        <f>J80/L80</f>
        <v>4.5136249280106693</v>
      </c>
    </row>
    <row r="83" spans="1:12" x14ac:dyDescent="0.3">
      <c r="A83" t="s">
        <v>19</v>
      </c>
      <c r="B83" t="s">
        <v>116</v>
      </c>
      <c r="C83" s="4">
        <v>44137</v>
      </c>
      <c r="D83" t="s">
        <v>20</v>
      </c>
      <c r="E83" t="s">
        <v>4</v>
      </c>
      <c r="F83" t="s">
        <v>5</v>
      </c>
      <c r="G83" s="2">
        <v>2</v>
      </c>
      <c r="H83" t="s">
        <v>21</v>
      </c>
      <c r="I83" s="1">
        <v>115.47</v>
      </c>
      <c r="J83" s="1">
        <v>230.94</v>
      </c>
      <c r="K83" s="6">
        <v>25</v>
      </c>
      <c r="L83" s="6">
        <f t="shared" ref="L83:L100" si="6">G83*K83</f>
        <v>50</v>
      </c>
    </row>
    <row r="84" spans="1:12" x14ac:dyDescent="0.3">
      <c r="A84" t="s">
        <v>19</v>
      </c>
      <c r="B84" t="s">
        <v>116</v>
      </c>
      <c r="C84" s="4">
        <v>44137</v>
      </c>
      <c r="D84" t="s">
        <v>22</v>
      </c>
      <c r="E84" t="s">
        <v>23</v>
      </c>
      <c r="F84" t="s">
        <v>6</v>
      </c>
      <c r="G84" s="2">
        <v>2</v>
      </c>
      <c r="H84" t="s">
        <v>21</v>
      </c>
      <c r="I84" s="1">
        <v>577.35</v>
      </c>
      <c r="J84" s="1">
        <v>1154.7</v>
      </c>
      <c r="K84" s="6">
        <v>125</v>
      </c>
      <c r="L84" s="6">
        <f t="shared" si="6"/>
        <v>250</v>
      </c>
    </row>
    <row r="85" spans="1:12" x14ac:dyDescent="0.3">
      <c r="A85" t="s">
        <v>19</v>
      </c>
      <c r="B85" t="s">
        <v>116</v>
      </c>
      <c r="C85" s="4">
        <v>44137</v>
      </c>
      <c r="D85" t="s">
        <v>24</v>
      </c>
      <c r="E85" t="s">
        <v>25</v>
      </c>
      <c r="F85" t="s">
        <v>7</v>
      </c>
      <c r="G85" s="2">
        <v>3</v>
      </c>
      <c r="H85" t="s">
        <v>21</v>
      </c>
      <c r="I85" s="1">
        <v>577.35</v>
      </c>
      <c r="J85" s="1">
        <v>1732.05</v>
      </c>
      <c r="K85" s="6">
        <v>125</v>
      </c>
      <c r="L85" s="6">
        <f t="shared" si="6"/>
        <v>375</v>
      </c>
    </row>
    <row r="86" spans="1:12" x14ac:dyDescent="0.3">
      <c r="A86" t="s">
        <v>19</v>
      </c>
      <c r="B86" t="s">
        <v>116</v>
      </c>
      <c r="C86" s="4">
        <v>44137</v>
      </c>
      <c r="D86" t="s">
        <v>26</v>
      </c>
      <c r="E86" t="s">
        <v>27</v>
      </c>
      <c r="F86" t="s">
        <v>8</v>
      </c>
      <c r="G86" s="2">
        <v>2</v>
      </c>
      <c r="H86" t="s">
        <v>21</v>
      </c>
      <c r="I86" s="1">
        <v>577.35</v>
      </c>
      <c r="J86" s="1">
        <v>1154.7</v>
      </c>
      <c r="K86" s="6">
        <v>125</v>
      </c>
      <c r="L86" s="6">
        <f t="shared" si="6"/>
        <v>250</v>
      </c>
    </row>
    <row r="87" spans="1:12" x14ac:dyDescent="0.3">
      <c r="A87" t="s">
        <v>19</v>
      </c>
      <c r="B87" t="s">
        <v>116</v>
      </c>
      <c r="C87" s="4">
        <v>44137</v>
      </c>
      <c r="D87" t="s">
        <v>28</v>
      </c>
      <c r="E87" t="s">
        <v>29</v>
      </c>
      <c r="F87" t="s">
        <v>9</v>
      </c>
      <c r="G87" s="2">
        <v>2</v>
      </c>
      <c r="H87" t="s">
        <v>21</v>
      </c>
      <c r="I87" s="1">
        <v>577.35</v>
      </c>
      <c r="J87" s="1">
        <v>1154.7</v>
      </c>
      <c r="K87" s="6">
        <v>125</v>
      </c>
      <c r="L87" s="6">
        <f t="shared" si="6"/>
        <v>250</v>
      </c>
    </row>
    <row r="88" spans="1:12" x14ac:dyDescent="0.3">
      <c r="A88" t="s">
        <v>19</v>
      </c>
      <c r="B88" t="s">
        <v>117</v>
      </c>
      <c r="C88" s="4">
        <v>44140</v>
      </c>
      <c r="D88" t="s">
        <v>20</v>
      </c>
      <c r="E88" t="s">
        <v>4</v>
      </c>
      <c r="F88" t="s">
        <v>5</v>
      </c>
      <c r="G88" s="2">
        <v>1</v>
      </c>
      <c r="H88" t="s">
        <v>21</v>
      </c>
      <c r="I88" s="1">
        <v>113.83</v>
      </c>
      <c r="J88" s="1">
        <v>113.83</v>
      </c>
      <c r="K88" s="6">
        <v>25</v>
      </c>
      <c r="L88" s="6">
        <f t="shared" si="6"/>
        <v>25</v>
      </c>
    </row>
    <row r="89" spans="1:12" x14ac:dyDescent="0.3">
      <c r="A89" t="s">
        <v>19</v>
      </c>
      <c r="B89" t="s">
        <v>117</v>
      </c>
      <c r="C89" s="4">
        <v>44140</v>
      </c>
      <c r="D89" t="s">
        <v>22</v>
      </c>
      <c r="E89" t="s">
        <v>23</v>
      </c>
      <c r="F89" t="s">
        <v>6</v>
      </c>
      <c r="G89" s="2">
        <v>1</v>
      </c>
      <c r="H89" t="s">
        <v>21</v>
      </c>
      <c r="I89" s="1">
        <v>569.15</v>
      </c>
      <c r="J89" s="1">
        <v>569.15</v>
      </c>
      <c r="K89" s="6">
        <v>125</v>
      </c>
      <c r="L89" s="6">
        <f t="shared" si="6"/>
        <v>125</v>
      </c>
    </row>
    <row r="90" spans="1:12" x14ac:dyDescent="0.3">
      <c r="A90" t="s">
        <v>19</v>
      </c>
      <c r="B90" t="s">
        <v>117</v>
      </c>
      <c r="C90" s="4">
        <v>44140</v>
      </c>
      <c r="D90" t="s">
        <v>24</v>
      </c>
      <c r="E90" t="s">
        <v>25</v>
      </c>
      <c r="F90" t="s">
        <v>7</v>
      </c>
      <c r="G90" s="2">
        <v>3</v>
      </c>
      <c r="H90" t="s">
        <v>21</v>
      </c>
      <c r="I90" s="1">
        <v>569.15</v>
      </c>
      <c r="J90" s="1">
        <v>1707.45</v>
      </c>
      <c r="K90" s="6">
        <v>125</v>
      </c>
      <c r="L90" s="6">
        <f t="shared" si="6"/>
        <v>375</v>
      </c>
    </row>
    <row r="91" spans="1:12" x14ac:dyDescent="0.3">
      <c r="A91" t="s">
        <v>19</v>
      </c>
      <c r="B91" t="s">
        <v>117</v>
      </c>
      <c r="C91" s="4">
        <v>44140</v>
      </c>
      <c r="D91" t="s">
        <v>26</v>
      </c>
      <c r="E91" t="s">
        <v>27</v>
      </c>
      <c r="F91" t="s">
        <v>8</v>
      </c>
      <c r="G91" s="2">
        <v>2</v>
      </c>
      <c r="H91" t="s">
        <v>21</v>
      </c>
      <c r="I91" s="1">
        <v>569.15</v>
      </c>
      <c r="J91" s="1">
        <v>1138.3</v>
      </c>
      <c r="K91" s="6">
        <v>125</v>
      </c>
      <c r="L91" s="6">
        <f t="shared" si="6"/>
        <v>250</v>
      </c>
    </row>
    <row r="92" spans="1:12" x14ac:dyDescent="0.3">
      <c r="A92" t="s">
        <v>19</v>
      </c>
      <c r="B92" t="s">
        <v>117</v>
      </c>
      <c r="C92" s="4">
        <v>44140</v>
      </c>
      <c r="D92" t="s">
        <v>28</v>
      </c>
      <c r="E92" t="s">
        <v>29</v>
      </c>
      <c r="F92" t="s">
        <v>9</v>
      </c>
      <c r="G92" s="2">
        <v>1</v>
      </c>
      <c r="H92" t="s">
        <v>21</v>
      </c>
      <c r="I92" s="1">
        <v>569.15</v>
      </c>
      <c r="J92" s="1">
        <v>569.15</v>
      </c>
      <c r="K92" s="6">
        <v>125</v>
      </c>
      <c r="L92" s="6">
        <f t="shared" si="6"/>
        <v>125</v>
      </c>
    </row>
    <row r="93" spans="1:12" x14ac:dyDescent="0.3">
      <c r="A93" t="s">
        <v>19</v>
      </c>
      <c r="B93" t="s">
        <v>118</v>
      </c>
      <c r="C93" s="4">
        <v>44153</v>
      </c>
      <c r="D93" t="s">
        <v>30</v>
      </c>
      <c r="E93" t="s">
        <v>31</v>
      </c>
      <c r="F93" t="s">
        <v>0</v>
      </c>
      <c r="G93" s="2">
        <v>2</v>
      </c>
      <c r="H93" t="s">
        <v>21</v>
      </c>
      <c r="I93" s="1">
        <v>88.69</v>
      </c>
      <c r="J93" s="1">
        <v>177.38</v>
      </c>
      <c r="K93" s="6">
        <v>19.73</v>
      </c>
      <c r="L93" s="6">
        <f t="shared" si="6"/>
        <v>39.46</v>
      </c>
    </row>
    <row r="94" spans="1:12" x14ac:dyDescent="0.3">
      <c r="A94" t="s">
        <v>19</v>
      </c>
      <c r="B94" t="s">
        <v>118</v>
      </c>
      <c r="C94" s="4">
        <v>44153</v>
      </c>
      <c r="D94" t="s">
        <v>32</v>
      </c>
      <c r="E94" t="s">
        <v>33</v>
      </c>
      <c r="F94" t="s">
        <v>1</v>
      </c>
      <c r="G94" s="2">
        <v>8</v>
      </c>
      <c r="H94" t="s">
        <v>21</v>
      </c>
      <c r="I94" s="1">
        <v>88.692499999999995</v>
      </c>
      <c r="J94" s="1">
        <v>709.54</v>
      </c>
      <c r="K94" s="6">
        <v>19.73</v>
      </c>
      <c r="L94" s="6">
        <f t="shared" si="6"/>
        <v>157.84</v>
      </c>
    </row>
    <row r="95" spans="1:12" x14ac:dyDescent="0.3">
      <c r="A95" t="s">
        <v>19</v>
      </c>
      <c r="B95" t="s">
        <v>118</v>
      </c>
      <c r="C95" s="4">
        <v>44153</v>
      </c>
      <c r="D95" t="s">
        <v>34</v>
      </c>
      <c r="E95" t="s">
        <v>35</v>
      </c>
      <c r="F95" t="s">
        <v>2</v>
      </c>
      <c r="G95" s="2">
        <v>1</v>
      </c>
      <c r="H95" t="s">
        <v>21</v>
      </c>
      <c r="I95" s="1">
        <v>88.69</v>
      </c>
      <c r="J95" s="1">
        <v>88.69</v>
      </c>
      <c r="K95" s="6">
        <v>19.73</v>
      </c>
      <c r="L95" s="6">
        <f t="shared" si="6"/>
        <v>19.73</v>
      </c>
    </row>
    <row r="96" spans="1:12" x14ac:dyDescent="0.3">
      <c r="A96" t="s">
        <v>19</v>
      </c>
      <c r="B96" t="s">
        <v>118</v>
      </c>
      <c r="C96" s="4">
        <v>44153</v>
      </c>
      <c r="D96" t="s">
        <v>36</v>
      </c>
      <c r="E96" t="s">
        <v>37</v>
      </c>
      <c r="F96" t="s">
        <v>3</v>
      </c>
      <c r="G96" s="2">
        <v>4</v>
      </c>
      <c r="H96" t="s">
        <v>21</v>
      </c>
      <c r="I96" s="1">
        <v>88.692499999999995</v>
      </c>
      <c r="J96" s="1">
        <v>354.77</v>
      </c>
      <c r="K96" s="6">
        <v>19.73</v>
      </c>
      <c r="L96" s="6">
        <f t="shared" si="6"/>
        <v>78.92</v>
      </c>
    </row>
    <row r="97" spans="1:19" x14ac:dyDescent="0.3">
      <c r="A97" t="s">
        <v>19</v>
      </c>
      <c r="B97" t="s">
        <v>119</v>
      </c>
      <c r="C97" s="4">
        <v>44159</v>
      </c>
      <c r="D97" t="s">
        <v>30</v>
      </c>
      <c r="E97" t="s">
        <v>31</v>
      </c>
      <c r="F97" t="s">
        <v>0</v>
      </c>
      <c r="G97" s="2">
        <v>2</v>
      </c>
      <c r="H97" t="s">
        <v>21</v>
      </c>
      <c r="I97" s="1">
        <v>88.155000000000001</v>
      </c>
      <c r="J97" s="1">
        <v>176.31</v>
      </c>
      <c r="K97" s="6">
        <v>19.73</v>
      </c>
      <c r="L97" s="6">
        <f t="shared" si="6"/>
        <v>39.46</v>
      </c>
    </row>
    <row r="98" spans="1:19" x14ac:dyDescent="0.3">
      <c r="A98" t="s">
        <v>19</v>
      </c>
      <c r="B98" t="s">
        <v>119</v>
      </c>
      <c r="C98" s="4">
        <v>44159</v>
      </c>
      <c r="D98" t="s">
        <v>32</v>
      </c>
      <c r="E98" t="s">
        <v>33</v>
      </c>
      <c r="F98" t="s">
        <v>1</v>
      </c>
      <c r="G98" s="2">
        <v>2</v>
      </c>
      <c r="H98" t="s">
        <v>21</v>
      </c>
      <c r="I98" s="1">
        <v>88.155000000000001</v>
      </c>
      <c r="J98" s="1">
        <v>176.31</v>
      </c>
      <c r="K98" s="6">
        <v>19.73</v>
      </c>
      <c r="L98" s="6">
        <f t="shared" si="6"/>
        <v>39.46</v>
      </c>
    </row>
    <row r="99" spans="1:19" x14ac:dyDescent="0.3">
      <c r="A99" t="s">
        <v>19</v>
      </c>
      <c r="B99" t="s">
        <v>119</v>
      </c>
      <c r="C99" s="4">
        <v>44159</v>
      </c>
      <c r="D99" t="s">
        <v>34</v>
      </c>
      <c r="E99" t="s">
        <v>35</v>
      </c>
      <c r="F99" t="s">
        <v>2</v>
      </c>
      <c r="G99" s="2">
        <v>2</v>
      </c>
      <c r="H99" t="s">
        <v>21</v>
      </c>
      <c r="I99" s="1">
        <v>88.155000000000001</v>
      </c>
      <c r="J99" s="1">
        <v>176.31</v>
      </c>
      <c r="K99" s="6">
        <v>19.73</v>
      </c>
      <c r="L99" s="6">
        <f t="shared" si="6"/>
        <v>39.46</v>
      </c>
    </row>
    <row r="100" spans="1:19" x14ac:dyDescent="0.3">
      <c r="A100" t="s">
        <v>19</v>
      </c>
      <c r="B100" t="s">
        <v>119</v>
      </c>
      <c r="C100" s="4">
        <v>44159</v>
      </c>
      <c r="D100" t="s">
        <v>36</v>
      </c>
      <c r="E100" t="s">
        <v>37</v>
      </c>
      <c r="F100" t="s">
        <v>3</v>
      </c>
      <c r="G100" s="2">
        <v>2</v>
      </c>
      <c r="H100" t="s">
        <v>21</v>
      </c>
      <c r="I100" s="1">
        <v>88.155000000000001</v>
      </c>
      <c r="J100" s="1">
        <v>176.31</v>
      </c>
      <c r="K100" s="6">
        <v>19.73</v>
      </c>
      <c r="L100" s="6">
        <f t="shared" si="6"/>
        <v>39.46</v>
      </c>
    </row>
    <row r="101" spans="1:19" x14ac:dyDescent="0.3">
      <c r="J101" s="1">
        <f>SUM(J83:J100)</f>
        <v>11560.589999999998</v>
      </c>
      <c r="L101" s="6">
        <f>SUM(L83:L100)</f>
        <v>2528.7900000000004</v>
      </c>
      <c r="M101" s="7">
        <v>0.25</v>
      </c>
      <c r="N101" s="1">
        <f>J101*M101</f>
        <v>2890.1474999999996</v>
      </c>
      <c r="O101" s="16">
        <f>L101*M101</f>
        <v>632.1975000000001</v>
      </c>
      <c r="P101" s="1">
        <v>2900.4</v>
      </c>
      <c r="Q101" s="6">
        <v>646.79</v>
      </c>
      <c r="R101" s="14">
        <f t="shared" ref="R101" si="7">P101/Q101</f>
        <v>4.4842993861995399</v>
      </c>
      <c r="S101" s="26">
        <f t="shared" ref="S101" si="8">P101/J101</f>
        <v>0.25088684920060311</v>
      </c>
    </row>
    <row r="102" spans="1:19" x14ac:dyDescent="0.3">
      <c r="L102" s="14">
        <f>J101/L101</f>
        <v>4.5715895744605115</v>
      </c>
    </row>
  </sheetData>
  <sortState ref="A2:J37">
    <sortCondition ref="C2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28" sqref="D28"/>
    </sheetView>
  </sheetViews>
  <sheetFormatPr defaultRowHeight="15.05" x14ac:dyDescent="0.3"/>
  <cols>
    <col min="1" max="1" width="19.44140625" customWidth="1"/>
    <col min="2" max="2" width="32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25" t="s">
        <v>80</v>
      </c>
    </row>
    <row r="2" spans="1:7" x14ac:dyDescent="0.3">
      <c r="A2" s="25" t="s">
        <v>69</v>
      </c>
    </row>
    <row r="3" spans="1:7" x14ac:dyDescent="0.3">
      <c r="A3" s="25" t="s">
        <v>99</v>
      </c>
    </row>
    <row r="4" spans="1:7" x14ac:dyDescent="0.3">
      <c r="A4" s="25" t="s">
        <v>82</v>
      </c>
    </row>
    <row r="5" spans="1:7" x14ac:dyDescent="0.3">
      <c r="A5" s="25" t="s">
        <v>102</v>
      </c>
    </row>
    <row r="6" spans="1:7" x14ac:dyDescent="0.3">
      <c r="A6" s="25"/>
    </row>
    <row r="7" spans="1:7" x14ac:dyDescent="0.3">
      <c r="A7" s="25" t="s">
        <v>100</v>
      </c>
    </row>
    <row r="8" spans="1:7" x14ac:dyDescent="0.3">
      <c r="A8" s="25" t="s">
        <v>85</v>
      </c>
    </row>
    <row r="9" spans="1:7" x14ac:dyDescent="0.3">
      <c r="A9" s="25" t="s">
        <v>97</v>
      </c>
    </row>
    <row r="10" spans="1:7" x14ac:dyDescent="0.3">
      <c r="A10" s="25" t="s">
        <v>98</v>
      </c>
    </row>
    <row r="12" spans="1:7" x14ac:dyDescent="0.3">
      <c r="A12" t="s">
        <v>65</v>
      </c>
      <c r="B12" t="s">
        <v>12</v>
      </c>
      <c r="C12" t="s">
        <v>15</v>
      </c>
      <c r="D12" t="s">
        <v>64</v>
      </c>
      <c r="E12" t="s">
        <v>17</v>
      </c>
      <c r="G12" t="s">
        <v>63</v>
      </c>
    </row>
    <row r="13" spans="1:7" x14ac:dyDescent="0.3">
      <c r="A13" t="s">
        <v>61</v>
      </c>
      <c r="B13" t="s">
        <v>20</v>
      </c>
      <c r="C13">
        <v>2</v>
      </c>
      <c r="D13" t="s">
        <v>21</v>
      </c>
      <c r="E13">
        <v>239.68</v>
      </c>
      <c r="F13" s="29">
        <v>0.30509999999999998</v>
      </c>
      <c r="G13" s="1">
        <f>E13*F13</f>
        <v>73.126367999999999</v>
      </c>
    </row>
    <row r="14" spans="1:7" x14ac:dyDescent="0.3">
      <c r="A14" t="s">
        <v>61</v>
      </c>
      <c r="B14" t="s">
        <v>22</v>
      </c>
      <c r="C14">
        <v>2</v>
      </c>
      <c r="D14" t="s">
        <v>21</v>
      </c>
      <c r="E14">
        <v>957.64</v>
      </c>
      <c r="F14" s="29">
        <v>0.16239000000000001</v>
      </c>
      <c r="G14" s="1">
        <f t="shared" ref="G14:G17" si="0">E14*F14</f>
        <v>155.51115960000001</v>
      </c>
    </row>
    <row r="15" spans="1:7" x14ac:dyDescent="0.3">
      <c r="A15" t="s">
        <v>61</v>
      </c>
      <c r="B15" t="s">
        <v>24</v>
      </c>
      <c r="C15">
        <v>4</v>
      </c>
      <c r="D15" t="s">
        <v>21</v>
      </c>
      <c r="E15">
        <v>1951.89</v>
      </c>
      <c r="F15" s="29">
        <v>0.16239000000000001</v>
      </c>
      <c r="G15" s="1">
        <f t="shared" si="0"/>
        <v>316.96741710000003</v>
      </c>
    </row>
    <row r="16" spans="1:7" x14ac:dyDescent="0.3">
      <c r="A16" t="s">
        <v>61</v>
      </c>
      <c r="B16" t="s">
        <v>26</v>
      </c>
      <c r="C16">
        <v>4</v>
      </c>
      <c r="D16" t="s">
        <v>21</v>
      </c>
      <c r="E16">
        <v>1951.89</v>
      </c>
      <c r="F16" s="29">
        <v>0.16239000000000001</v>
      </c>
      <c r="G16" s="1">
        <f t="shared" si="0"/>
        <v>316.96741710000003</v>
      </c>
    </row>
    <row r="17" spans="1:7" x14ac:dyDescent="0.3">
      <c r="A17" t="s">
        <v>61</v>
      </c>
      <c r="B17" t="s">
        <v>28</v>
      </c>
      <c r="C17">
        <v>2</v>
      </c>
      <c r="D17" t="s">
        <v>21</v>
      </c>
      <c r="E17">
        <v>957.64</v>
      </c>
      <c r="F17" s="29">
        <v>0.16239000000000001</v>
      </c>
      <c r="G17" s="1">
        <f t="shared" si="0"/>
        <v>155.51115960000001</v>
      </c>
    </row>
    <row r="18" spans="1:7" x14ac:dyDescent="0.3">
      <c r="F18" s="19"/>
      <c r="G18" s="1"/>
    </row>
    <row r="19" spans="1:7" x14ac:dyDescent="0.3">
      <c r="F19" s="19"/>
      <c r="G19" s="1">
        <f>SUM(G13:G18)</f>
        <v>1018.0835214000001</v>
      </c>
    </row>
    <row r="20" spans="1:7" x14ac:dyDescent="0.3">
      <c r="F20" s="19"/>
      <c r="G20" s="1"/>
    </row>
    <row r="21" spans="1:7" x14ac:dyDescent="0.3">
      <c r="F21" s="19"/>
      <c r="G21" s="1"/>
    </row>
    <row r="22" spans="1:7" x14ac:dyDescent="0.3">
      <c r="F22" s="19"/>
      <c r="G22" s="1"/>
    </row>
    <row r="23" spans="1:7" x14ac:dyDescent="0.3">
      <c r="F23" s="19"/>
      <c r="G23" s="1"/>
    </row>
    <row r="25" spans="1:7" x14ac:dyDescent="0.3">
      <c r="G25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19" sqref="G19"/>
    </sheetView>
  </sheetViews>
  <sheetFormatPr defaultRowHeight="15.05" x14ac:dyDescent="0.3"/>
  <cols>
    <col min="1" max="1" width="25.33203125" customWidth="1"/>
    <col min="2" max="2" width="32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" x14ac:dyDescent="0.3">
      <c r="A1" s="25" t="s">
        <v>78</v>
      </c>
    </row>
    <row r="2" spans="1:1" x14ac:dyDescent="0.3">
      <c r="A2" s="25" t="s">
        <v>79</v>
      </c>
    </row>
    <row r="3" spans="1:1" x14ac:dyDescent="0.3">
      <c r="A3" s="25"/>
    </row>
    <row r="4" spans="1:1" x14ac:dyDescent="0.3">
      <c r="A4" s="25" t="s">
        <v>80</v>
      </c>
    </row>
    <row r="5" spans="1:1" x14ac:dyDescent="0.3">
      <c r="A5" s="25" t="s">
        <v>69</v>
      </c>
    </row>
    <row r="6" spans="1:1" x14ac:dyDescent="0.3">
      <c r="A6" s="25" t="s">
        <v>81</v>
      </c>
    </row>
    <row r="7" spans="1:1" x14ac:dyDescent="0.3">
      <c r="A7" s="25" t="s">
        <v>82</v>
      </c>
    </row>
    <row r="8" spans="1:1" x14ac:dyDescent="0.3">
      <c r="A8" s="25" t="s">
        <v>83</v>
      </c>
    </row>
    <row r="9" spans="1:1" x14ac:dyDescent="0.3">
      <c r="A9" s="25"/>
    </row>
    <row r="10" spans="1:1" x14ac:dyDescent="0.3">
      <c r="A10" s="25" t="s">
        <v>84</v>
      </c>
    </row>
    <row r="11" spans="1:1" x14ac:dyDescent="0.3">
      <c r="A11" s="25" t="s">
        <v>85</v>
      </c>
    </row>
    <row r="12" spans="1:1" x14ac:dyDescent="0.3">
      <c r="A12" s="25" t="s">
        <v>86</v>
      </c>
    </row>
    <row r="13" spans="1:1" x14ac:dyDescent="0.3">
      <c r="A13" s="25" t="s">
        <v>87</v>
      </c>
    </row>
    <row r="17" spans="1:7" x14ac:dyDescent="0.3">
      <c r="A17" t="s">
        <v>65</v>
      </c>
      <c r="B17" t="s">
        <v>12</v>
      </c>
      <c r="C17" t="s">
        <v>15</v>
      </c>
      <c r="D17" t="s">
        <v>64</v>
      </c>
      <c r="E17" t="s">
        <v>17</v>
      </c>
      <c r="G17" t="s">
        <v>63</v>
      </c>
    </row>
    <row r="18" spans="1:7" x14ac:dyDescent="0.3">
      <c r="A18" t="s">
        <v>62</v>
      </c>
      <c r="B18" t="s">
        <v>30</v>
      </c>
      <c r="C18">
        <v>8</v>
      </c>
      <c r="D18" t="s">
        <v>21</v>
      </c>
      <c r="E18">
        <v>707.32</v>
      </c>
      <c r="F18" s="19">
        <v>0.245062</v>
      </c>
      <c r="G18" s="1">
        <f t="shared" ref="G18:G28" si="0">E18*F18</f>
        <v>173.33725384000002</v>
      </c>
    </row>
    <row r="19" spans="1:7" x14ac:dyDescent="0.3">
      <c r="A19" t="s">
        <v>62</v>
      </c>
      <c r="B19" t="s">
        <v>32</v>
      </c>
      <c r="C19">
        <v>10</v>
      </c>
      <c r="D19" t="s">
        <v>21</v>
      </c>
      <c r="E19">
        <v>885.32</v>
      </c>
      <c r="F19" s="19">
        <v>0.245062</v>
      </c>
      <c r="G19" s="1">
        <f t="shared" si="0"/>
        <v>216.95828984000002</v>
      </c>
    </row>
    <row r="20" spans="1:7" x14ac:dyDescent="0.3">
      <c r="A20" t="s">
        <v>62</v>
      </c>
      <c r="B20" t="s">
        <v>34</v>
      </c>
      <c r="C20">
        <v>8</v>
      </c>
      <c r="D20" t="s">
        <v>21</v>
      </c>
      <c r="E20">
        <v>707.32</v>
      </c>
      <c r="F20" s="19">
        <v>0.245062</v>
      </c>
      <c r="G20" s="1">
        <f t="shared" si="0"/>
        <v>173.33725384000002</v>
      </c>
    </row>
    <row r="21" spans="1:7" x14ac:dyDescent="0.3">
      <c r="A21" t="s">
        <v>62</v>
      </c>
      <c r="B21" t="s">
        <v>36</v>
      </c>
      <c r="C21">
        <v>8</v>
      </c>
      <c r="D21" t="s">
        <v>21</v>
      </c>
      <c r="E21">
        <v>707.32</v>
      </c>
      <c r="F21" s="19">
        <v>0.245062</v>
      </c>
      <c r="G21" s="1">
        <f t="shared" si="0"/>
        <v>173.33725384000002</v>
      </c>
    </row>
    <row r="22" spans="1:7" x14ac:dyDescent="0.3">
      <c r="A22" t="s">
        <v>61</v>
      </c>
      <c r="B22" t="s">
        <v>20</v>
      </c>
      <c r="C22">
        <v>3</v>
      </c>
      <c r="D22" t="s">
        <v>21</v>
      </c>
      <c r="E22">
        <v>356.69</v>
      </c>
      <c r="F22" s="19">
        <v>0.30109999999999998</v>
      </c>
      <c r="G22" s="1">
        <f t="shared" si="0"/>
        <v>107.39935899999999</v>
      </c>
    </row>
    <row r="23" spans="1:7" x14ac:dyDescent="0.3">
      <c r="A23" t="s">
        <v>61</v>
      </c>
      <c r="B23" t="s">
        <v>22</v>
      </c>
      <c r="C23">
        <v>6</v>
      </c>
      <c r="D23" t="s">
        <v>21</v>
      </c>
      <c r="E23">
        <v>2963.94</v>
      </c>
      <c r="F23" s="19">
        <v>0.15740999999999999</v>
      </c>
      <c r="G23" s="1">
        <f t="shared" si="0"/>
        <v>466.55379540000001</v>
      </c>
    </row>
    <row r="24" spans="1:7" x14ac:dyDescent="0.3">
      <c r="A24" t="s">
        <v>61</v>
      </c>
      <c r="B24" t="s">
        <v>24</v>
      </c>
      <c r="C24">
        <v>10</v>
      </c>
      <c r="D24" t="s">
        <v>21</v>
      </c>
      <c r="E24">
        <v>4952.57</v>
      </c>
      <c r="F24" s="19">
        <v>0.15740999999999999</v>
      </c>
      <c r="G24" s="1">
        <f t="shared" si="0"/>
        <v>779.58404369999994</v>
      </c>
    </row>
    <row r="25" spans="1:7" x14ac:dyDescent="0.3">
      <c r="A25" t="s">
        <v>61</v>
      </c>
      <c r="B25" t="s">
        <v>26</v>
      </c>
      <c r="C25">
        <v>11</v>
      </c>
      <c r="D25" t="s">
        <v>21</v>
      </c>
      <c r="E25">
        <v>5436.07</v>
      </c>
      <c r="F25" s="19">
        <v>0.15740999999999999</v>
      </c>
      <c r="G25" s="1">
        <f t="shared" si="0"/>
        <v>855.69177869999987</v>
      </c>
    </row>
    <row r="26" spans="1:7" x14ac:dyDescent="0.3">
      <c r="A26" t="s">
        <v>61</v>
      </c>
      <c r="B26" t="s">
        <v>28</v>
      </c>
      <c r="C26">
        <v>6</v>
      </c>
      <c r="D26" t="s">
        <v>21</v>
      </c>
      <c r="E26">
        <v>2963.94</v>
      </c>
      <c r="F26" s="19">
        <v>0.15740999999999999</v>
      </c>
      <c r="G26" s="1">
        <f t="shared" si="0"/>
        <v>466.55379540000001</v>
      </c>
    </row>
    <row r="27" spans="1:7" x14ac:dyDescent="0.3">
      <c r="A27" t="s">
        <v>60</v>
      </c>
      <c r="B27" t="s">
        <v>20</v>
      </c>
      <c r="C27">
        <v>1</v>
      </c>
      <c r="D27" t="s">
        <v>21</v>
      </c>
      <c r="E27">
        <v>113.14</v>
      </c>
      <c r="F27" s="19">
        <v>0.245062</v>
      </c>
      <c r="G27" s="1">
        <f t="shared" si="0"/>
        <v>27.726314680000002</v>
      </c>
    </row>
    <row r="28" spans="1:7" x14ac:dyDescent="0.3">
      <c r="A28" t="s">
        <v>60</v>
      </c>
      <c r="B28" t="s">
        <v>24</v>
      </c>
      <c r="C28">
        <v>1</v>
      </c>
      <c r="D28" t="s">
        <v>21</v>
      </c>
      <c r="E28">
        <v>548.74</v>
      </c>
      <c r="F28" s="19">
        <v>0.245062</v>
      </c>
      <c r="G28" s="1">
        <f t="shared" si="0"/>
        <v>134.47532188</v>
      </c>
    </row>
    <row r="30" spans="1:7" x14ac:dyDescent="0.3">
      <c r="G3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0" sqref="E10"/>
    </sheetView>
  </sheetViews>
  <sheetFormatPr defaultRowHeight="15.05" x14ac:dyDescent="0.3"/>
  <cols>
    <col min="1" max="1" width="25.33203125" customWidth="1"/>
    <col min="2" max="2" width="32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25" t="s">
        <v>80</v>
      </c>
    </row>
    <row r="2" spans="1:10" x14ac:dyDescent="0.3">
      <c r="A2" s="25" t="s">
        <v>69</v>
      </c>
    </row>
    <row r="3" spans="1:10" x14ac:dyDescent="0.3">
      <c r="A3" s="25" t="s">
        <v>94</v>
      </c>
    </row>
    <row r="4" spans="1:10" x14ac:dyDescent="0.3">
      <c r="A4" s="25" t="s">
        <v>82</v>
      </c>
    </row>
    <row r="5" spans="1:10" x14ac:dyDescent="0.3">
      <c r="A5" s="25" t="s">
        <v>95</v>
      </c>
    </row>
    <row r="6" spans="1:10" x14ac:dyDescent="0.3">
      <c r="A6" s="25"/>
    </row>
    <row r="7" spans="1:10" x14ac:dyDescent="0.3">
      <c r="A7" s="25" t="s">
        <v>93</v>
      </c>
    </row>
    <row r="8" spans="1:10" x14ac:dyDescent="0.3">
      <c r="A8" s="25" t="s">
        <v>85</v>
      </c>
      <c r="E8">
        <v>13</v>
      </c>
    </row>
    <row r="9" spans="1:10" x14ac:dyDescent="0.3">
      <c r="A9" s="25" t="s">
        <v>96</v>
      </c>
      <c r="C9">
        <v>125</v>
      </c>
      <c r="D9" s="33">
        <v>0.25562499999999999</v>
      </c>
      <c r="E9" s="32">
        <f>C9*D9</f>
        <v>31.953125</v>
      </c>
    </row>
    <row r="10" spans="1:10" x14ac:dyDescent="0.3">
      <c r="A10" s="25" t="s">
        <v>92</v>
      </c>
      <c r="C10">
        <v>112</v>
      </c>
      <c r="D10" s="29">
        <f>E10/C10</f>
        <v>0.16922433035714285</v>
      </c>
      <c r="E10" s="35">
        <f>E9-E8</f>
        <v>18.953125</v>
      </c>
    </row>
    <row r="13" spans="1:10" x14ac:dyDescent="0.3">
      <c r="I13" t="s">
        <v>109</v>
      </c>
    </row>
    <row r="14" spans="1:10" x14ac:dyDescent="0.3">
      <c r="A14" t="s">
        <v>65</v>
      </c>
      <c r="B14" t="s">
        <v>12</v>
      </c>
      <c r="C14" t="s">
        <v>15</v>
      </c>
      <c r="D14" t="s">
        <v>64</v>
      </c>
      <c r="E14" t="s">
        <v>17</v>
      </c>
      <c r="G14" t="s">
        <v>63</v>
      </c>
    </row>
    <row r="15" spans="1:10" x14ac:dyDescent="0.3">
      <c r="A15" t="s">
        <v>61</v>
      </c>
      <c r="B15" t="s">
        <v>20</v>
      </c>
      <c r="C15">
        <v>4</v>
      </c>
      <c r="D15" t="s">
        <v>21</v>
      </c>
      <c r="E15">
        <v>481.82</v>
      </c>
      <c r="F15" s="7">
        <v>0.31069999999999998</v>
      </c>
      <c r="G15" s="1">
        <f>E15*F15</f>
        <v>149.70147399999999</v>
      </c>
      <c r="I15" s="31">
        <v>0.31246000000000002</v>
      </c>
      <c r="J15" s="1">
        <f>E15*I15</f>
        <v>150.54947720000001</v>
      </c>
    </row>
    <row r="16" spans="1:10" x14ac:dyDescent="0.3">
      <c r="A16" t="s">
        <v>61</v>
      </c>
      <c r="B16" t="s">
        <v>22</v>
      </c>
      <c r="C16">
        <v>4</v>
      </c>
      <c r="D16" t="s">
        <v>21</v>
      </c>
      <c r="E16">
        <v>1995.35</v>
      </c>
      <c r="F16" s="7">
        <v>0.16919999999999999</v>
      </c>
      <c r="G16" s="1">
        <f t="shared" ref="G16:G19" si="0">E16*F16</f>
        <v>337.61321999999996</v>
      </c>
      <c r="I16" s="31">
        <v>0.17125000000000001</v>
      </c>
      <c r="J16" s="1">
        <f t="shared" ref="J16:J19" si="1">E16*I16</f>
        <v>341.7036875</v>
      </c>
    </row>
    <row r="17" spans="1:11" x14ac:dyDescent="0.3">
      <c r="A17" t="s">
        <v>61</v>
      </c>
      <c r="B17" t="s">
        <v>24</v>
      </c>
      <c r="C17">
        <v>5</v>
      </c>
      <c r="D17" t="s">
        <v>21</v>
      </c>
      <c r="E17">
        <v>2494.58</v>
      </c>
      <c r="F17" s="7">
        <v>0.16919999999999999</v>
      </c>
      <c r="G17" s="1">
        <f t="shared" si="0"/>
        <v>422.08293599999996</v>
      </c>
      <c r="I17" s="31">
        <v>0.17125000000000001</v>
      </c>
      <c r="J17" s="1">
        <f t="shared" si="1"/>
        <v>427.19682500000005</v>
      </c>
    </row>
    <row r="18" spans="1:11" x14ac:dyDescent="0.3">
      <c r="A18" t="s">
        <v>61</v>
      </c>
      <c r="B18" t="s">
        <v>26</v>
      </c>
      <c r="C18">
        <v>7</v>
      </c>
      <c r="D18" t="s">
        <v>21</v>
      </c>
      <c r="E18">
        <v>3494.78</v>
      </c>
      <c r="F18" s="7">
        <v>0.16919999999999999</v>
      </c>
      <c r="G18" s="1">
        <f t="shared" si="0"/>
        <v>591.316776</v>
      </c>
      <c r="I18" s="31">
        <v>0.17125000000000001</v>
      </c>
      <c r="J18" s="1">
        <f t="shared" si="1"/>
        <v>598.48107500000003</v>
      </c>
    </row>
    <row r="19" spans="1:11" x14ac:dyDescent="0.3">
      <c r="A19" t="s">
        <v>61</v>
      </c>
      <c r="B19" t="s">
        <v>28</v>
      </c>
      <c r="C19">
        <v>4</v>
      </c>
      <c r="D19" t="s">
        <v>21</v>
      </c>
      <c r="E19">
        <v>1995.35</v>
      </c>
      <c r="F19" s="7">
        <v>0.16919999999999999</v>
      </c>
      <c r="G19" s="1">
        <f t="shared" si="0"/>
        <v>337.61321999999996</v>
      </c>
      <c r="I19" s="31">
        <v>0.17125000000000001</v>
      </c>
      <c r="J19" s="1">
        <f t="shared" si="1"/>
        <v>341.7036875</v>
      </c>
    </row>
    <row r="20" spans="1:11" x14ac:dyDescent="0.3">
      <c r="F20" s="19"/>
      <c r="G20" s="1"/>
      <c r="I20" s="19"/>
      <c r="J20" s="1"/>
    </row>
    <row r="21" spans="1:11" x14ac:dyDescent="0.3">
      <c r="F21" s="19"/>
      <c r="G21" s="1">
        <f>SUM(G15:G20)</f>
        <v>1838.327626</v>
      </c>
      <c r="I21" s="19"/>
      <c r="J21" s="1">
        <f>SUM(J15:J20)</f>
        <v>1859.6347522000001</v>
      </c>
      <c r="K21" s="1">
        <f>J21-G21</f>
        <v>21.307126200000084</v>
      </c>
    </row>
    <row r="22" spans="1:11" x14ac:dyDescent="0.3">
      <c r="F22" s="19"/>
      <c r="G22" s="1"/>
    </row>
    <row r="23" spans="1:11" x14ac:dyDescent="0.3">
      <c r="F23" s="19"/>
      <c r="G23" s="1"/>
    </row>
    <row r="24" spans="1:11" x14ac:dyDescent="0.3">
      <c r="F24" s="19"/>
      <c r="G24" s="1"/>
    </row>
    <row r="25" spans="1:11" x14ac:dyDescent="0.3">
      <c r="F25" s="19"/>
      <c r="G25" s="1"/>
    </row>
    <row r="27" spans="1:11" x14ac:dyDescent="0.3">
      <c r="G27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3" sqref="I13"/>
    </sheetView>
  </sheetViews>
  <sheetFormatPr defaultRowHeight="15.05" x14ac:dyDescent="0.3"/>
  <cols>
    <col min="1" max="1" width="25.33203125" customWidth="1"/>
    <col min="2" max="2" width="46.77734375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22" t="s">
        <v>110</v>
      </c>
    </row>
    <row r="3" spans="1:7" x14ac:dyDescent="0.3">
      <c r="A3" s="25" t="s">
        <v>80</v>
      </c>
    </row>
    <row r="4" spans="1:7" x14ac:dyDescent="0.3">
      <c r="A4" s="25" t="s">
        <v>69</v>
      </c>
    </row>
    <row r="5" spans="1:7" x14ac:dyDescent="0.3">
      <c r="A5" s="25" t="s">
        <v>115</v>
      </c>
    </row>
    <row r="6" spans="1:7" x14ac:dyDescent="0.3">
      <c r="A6" s="25" t="s">
        <v>82</v>
      </c>
    </row>
    <row r="7" spans="1:7" x14ac:dyDescent="0.3">
      <c r="A7" s="25" t="s">
        <v>113</v>
      </c>
    </row>
    <row r="8" spans="1:7" x14ac:dyDescent="0.3">
      <c r="A8" s="25"/>
    </row>
    <row r="9" spans="1:7" x14ac:dyDescent="0.3">
      <c r="A9" s="25" t="s">
        <v>114</v>
      </c>
    </row>
    <row r="10" spans="1:7" x14ac:dyDescent="0.3">
      <c r="A10" s="25" t="s">
        <v>85</v>
      </c>
      <c r="E10">
        <v>13</v>
      </c>
    </row>
    <row r="11" spans="1:7" x14ac:dyDescent="0.3">
      <c r="A11" s="25" t="s">
        <v>112</v>
      </c>
      <c r="C11">
        <v>125</v>
      </c>
      <c r="D11" s="33">
        <v>0.262266</v>
      </c>
      <c r="E11" s="32">
        <f>C11*D11</f>
        <v>32.783250000000002</v>
      </c>
    </row>
    <row r="12" spans="1:7" x14ac:dyDescent="0.3">
      <c r="A12" s="25" t="s">
        <v>111</v>
      </c>
      <c r="C12">
        <v>112</v>
      </c>
      <c r="D12" s="29">
        <f>E12/C12</f>
        <v>0.17663616071428573</v>
      </c>
      <c r="E12" s="35">
        <f>E11-E10</f>
        <v>19.783250000000002</v>
      </c>
    </row>
    <row r="16" spans="1:7" x14ac:dyDescent="0.3">
      <c r="A16" t="s">
        <v>65</v>
      </c>
      <c r="B16" t="s">
        <v>12</v>
      </c>
      <c r="C16" t="s">
        <v>15</v>
      </c>
      <c r="D16" t="s">
        <v>64</v>
      </c>
      <c r="E16" t="s">
        <v>17</v>
      </c>
      <c r="G16" t="s">
        <v>63</v>
      </c>
    </row>
    <row r="17" spans="1:11" x14ac:dyDescent="0.3">
      <c r="A17" t="s">
        <v>61</v>
      </c>
      <c r="B17" t="s">
        <v>20</v>
      </c>
      <c r="C17">
        <v>4</v>
      </c>
      <c r="D17" t="s">
        <v>21</v>
      </c>
      <c r="E17" s="1">
        <v>491</v>
      </c>
      <c r="F17" s="7">
        <v>0.31690000000000002</v>
      </c>
      <c r="G17" s="1">
        <f>E17*F17</f>
        <v>155.59790000000001</v>
      </c>
      <c r="I17" s="31"/>
      <c r="J17" s="1"/>
    </row>
    <row r="18" spans="1:11" x14ac:dyDescent="0.3">
      <c r="A18" t="s">
        <v>61</v>
      </c>
      <c r="B18" t="s">
        <v>22</v>
      </c>
      <c r="C18">
        <v>4</v>
      </c>
      <c r="D18" t="s">
        <v>21</v>
      </c>
      <c r="E18" s="1">
        <v>2036.72</v>
      </c>
      <c r="F18" s="7">
        <v>0.17660000000000001</v>
      </c>
      <c r="G18" s="1">
        <f t="shared" ref="G18:G21" si="0">E18*F18</f>
        <v>359.684752</v>
      </c>
      <c r="I18" s="31"/>
      <c r="J18" s="1"/>
    </row>
    <row r="19" spans="1:11" x14ac:dyDescent="0.3">
      <c r="A19" t="s">
        <v>61</v>
      </c>
      <c r="B19" t="s">
        <v>24</v>
      </c>
      <c r="C19">
        <v>3</v>
      </c>
      <c r="D19" t="s">
        <v>21</v>
      </c>
      <c r="E19" s="1">
        <v>1531</v>
      </c>
      <c r="F19" s="7">
        <v>0.17660000000000001</v>
      </c>
      <c r="G19" s="1">
        <f t="shared" si="0"/>
        <v>270.37459999999999</v>
      </c>
      <c r="I19" s="31"/>
      <c r="J19" s="1"/>
    </row>
    <row r="20" spans="1:11" x14ac:dyDescent="0.3">
      <c r="A20" t="s">
        <v>61</v>
      </c>
      <c r="B20" t="s">
        <v>26</v>
      </c>
      <c r="C20">
        <v>5</v>
      </c>
      <c r="D20" t="s">
        <v>21</v>
      </c>
      <c r="E20" s="1">
        <v>2542.4299999999998</v>
      </c>
      <c r="F20" s="7">
        <v>0.17660000000000001</v>
      </c>
      <c r="G20" s="1">
        <f t="shared" si="0"/>
        <v>448.99313799999999</v>
      </c>
      <c r="I20" s="31"/>
      <c r="J20" s="1"/>
    </row>
    <row r="21" spans="1:11" x14ac:dyDescent="0.3">
      <c r="A21" t="s">
        <v>61</v>
      </c>
      <c r="B21" t="s">
        <v>28</v>
      </c>
      <c r="C21">
        <v>4</v>
      </c>
      <c r="D21" t="s">
        <v>21</v>
      </c>
      <c r="E21" s="1">
        <v>2036.72</v>
      </c>
      <c r="F21" s="7">
        <v>0.17660000000000001</v>
      </c>
      <c r="G21" s="1">
        <f t="shared" si="0"/>
        <v>359.684752</v>
      </c>
      <c r="I21" s="31"/>
      <c r="J21" s="1"/>
    </row>
    <row r="22" spans="1:11" x14ac:dyDescent="0.3">
      <c r="E22" s="1"/>
      <c r="F22" s="7"/>
      <c r="G22" s="1"/>
      <c r="I22" s="31"/>
      <c r="J22" s="1"/>
    </row>
    <row r="23" spans="1:11" x14ac:dyDescent="0.3">
      <c r="E23" s="1"/>
      <c r="F23" s="7"/>
      <c r="G23" s="1">
        <f>SUM(G17:G21)</f>
        <v>1594.3351419999999</v>
      </c>
      <c r="I23" s="31"/>
      <c r="J23" s="1"/>
    </row>
    <row r="24" spans="1:11" x14ac:dyDescent="0.3">
      <c r="E24" s="1"/>
      <c r="F24" s="7"/>
      <c r="I24" s="31"/>
      <c r="J24" s="1"/>
    </row>
    <row r="25" spans="1:11" x14ac:dyDescent="0.3">
      <c r="A25" t="s">
        <v>62</v>
      </c>
      <c r="B25" t="s">
        <v>30</v>
      </c>
      <c r="C25">
        <v>4</v>
      </c>
      <c r="D25" t="s">
        <v>21</v>
      </c>
      <c r="E25" s="1">
        <v>357.28</v>
      </c>
      <c r="F25" s="19">
        <v>0.262266</v>
      </c>
      <c r="G25" s="1">
        <f t="shared" ref="G25:G27" si="1">E25*F25</f>
        <v>93.70239647999999</v>
      </c>
      <c r="I25" s="19"/>
      <c r="J25" s="1"/>
    </row>
    <row r="26" spans="1:11" x14ac:dyDescent="0.3">
      <c r="A26" t="s">
        <v>62</v>
      </c>
      <c r="B26" t="s">
        <v>32</v>
      </c>
      <c r="C26">
        <v>6</v>
      </c>
      <c r="D26" t="s">
        <v>21</v>
      </c>
      <c r="E26" s="1">
        <v>535.91999999999996</v>
      </c>
      <c r="F26" s="19">
        <v>0.262266</v>
      </c>
      <c r="G26" s="1">
        <f t="shared" si="1"/>
        <v>140.55359471999998</v>
      </c>
      <c r="I26" s="19"/>
      <c r="J26" s="1"/>
      <c r="K26" s="1"/>
    </row>
    <row r="27" spans="1:11" x14ac:dyDescent="0.3">
      <c r="A27" t="s">
        <v>62</v>
      </c>
      <c r="B27" t="s">
        <v>34</v>
      </c>
      <c r="C27">
        <v>5</v>
      </c>
      <c r="D27" t="s">
        <v>21</v>
      </c>
      <c r="E27" s="1">
        <v>446.6</v>
      </c>
      <c r="F27" s="19">
        <v>0.262266</v>
      </c>
      <c r="G27" s="1">
        <f t="shared" si="1"/>
        <v>117.12799560000001</v>
      </c>
    </row>
    <row r="28" spans="1:11" x14ac:dyDescent="0.3">
      <c r="F28" s="19"/>
      <c r="G28" s="1"/>
    </row>
    <row r="29" spans="1:11" x14ac:dyDescent="0.3">
      <c r="F29" s="19"/>
      <c r="G29" s="1">
        <f>SUM(G25:G28)</f>
        <v>351.3839868</v>
      </c>
    </row>
    <row r="30" spans="1:11" x14ac:dyDescent="0.3">
      <c r="F30" s="19"/>
      <c r="G30" s="1"/>
    </row>
    <row r="32" spans="1:11" x14ac:dyDescent="0.3">
      <c r="G32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23" sqref="G23"/>
    </sheetView>
  </sheetViews>
  <sheetFormatPr defaultRowHeight="15.05" x14ac:dyDescent="0.3"/>
  <cols>
    <col min="1" max="1" width="25.33203125" customWidth="1"/>
    <col min="2" max="2" width="46.77734375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22" t="s">
        <v>110</v>
      </c>
    </row>
    <row r="3" spans="1:7" x14ac:dyDescent="0.3">
      <c r="A3" s="25" t="s">
        <v>80</v>
      </c>
    </row>
    <row r="4" spans="1:7" x14ac:dyDescent="0.3">
      <c r="A4" s="25" t="s">
        <v>85</v>
      </c>
      <c r="E4">
        <v>13</v>
      </c>
    </row>
    <row r="5" spans="1:7" x14ac:dyDescent="0.3">
      <c r="A5" s="25" t="s">
        <v>120</v>
      </c>
      <c r="C5">
        <v>125</v>
      </c>
      <c r="D5" s="33">
        <v>0.25088700000000003</v>
      </c>
      <c r="E5" s="32">
        <f>C5*D5</f>
        <v>31.360875000000004</v>
      </c>
    </row>
    <row r="6" spans="1:7" x14ac:dyDescent="0.3">
      <c r="A6" s="25" t="s">
        <v>121</v>
      </c>
      <c r="C6">
        <v>112</v>
      </c>
      <c r="D6" s="29">
        <f>E6/C6</f>
        <v>0.16393638392857146</v>
      </c>
      <c r="E6" s="35">
        <f>E5-E4</f>
        <v>18.360875000000004</v>
      </c>
    </row>
    <row r="7" spans="1:7" x14ac:dyDescent="0.3">
      <c r="A7" s="25"/>
    </row>
    <row r="8" spans="1:7" x14ac:dyDescent="0.3">
      <c r="A8" s="25" t="s">
        <v>69</v>
      </c>
    </row>
    <row r="9" spans="1:7" x14ac:dyDescent="0.3">
      <c r="A9" s="25" t="s">
        <v>122</v>
      </c>
    </row>
    <row r="10" spans="1:7" x14ac:dyDescent="0.3">
      <c r="A10" s="25" t="s">
        <v>82</v>
      </c>
    </row>
    <row r="11" spans="1:7" x14ac:dyDescent="0.3">
      <c r="A11" s="25" t="s">
        <v>123</v>
      </c>
    </row>
    <row r="12" spans="1:7" x14ac:dyDescent="0.3">
      <c r="A12" s="25"/>
    </row>
    <row r="16" spans="1:7" x14ac:dyDescent="0.3">
      <c r="A16" t="s">
        <v>65</v>
      </c>
      <c r="B16" t="s">
        <v>12</v>
      </c>
      <c r="C16" t="s">
        <v>15</v>
      </c>
      <c r="D16" t="s">
        <v>64</v>
      </c>
      <c r="E16" t="s">
        <v>17</v>
      </c>
      <c r="G16" t="s">
        <v>63</v>
      </c>
    </row>
    <row r="17" spans="1:11" x14ac:dyDescent="0.3">
      <c r="A17" t="s">
        <v>61</v>
      </c>
      <c r="B17" t="s">
        <v>20</v>
      </c>
      <c r="C17">
        <v>1</v>
      </c>
      <c r="D17" t="s">
        <v>21</v>
      </c>
      <c r="E17" s="1">
        <v>122.94</v>
      </c>
      <c r="F17" s="7">
        <v>0.30630000000000002</v>
      </c>
      <c r="G17" s="1">
        <f>E17*F17</f>
        <v>37.656522000000002</v>
      </c>
      <c r="I17" s="31"/>
      <c r="J17" s="1"/>
    </row>
    <row r="18" spans="1:11" x14ac:dyDescent="0.3">
      <c r="A18" t="s">
        <v>61</v>
      </c>
      <c r="B18" t="s">
        <v>22</v>
      </c>
      <c r="C18">
        <v>1</v>
      </c>
      <c r="D18" t="s">
        <v>21</v>
      </c>
      <c r="E18" s="1">
        <v>509.96</v>
      </c>
      <c r="F18" s="7">
        <v>0.16389999999999999</v>
      </c>
      <c r="G18" s="1">
        <f t="shared" ref="G18:G21" si="0">E18*F18</f>
        <v>83.582443999999995</v>
      </c>
      <c r="I18" s="31"/>
      <c r="J18" s="1"/>
    </row>
    <row r="19" spans="1:11" x14ac:dyDescent="0.3">
      <c r="A19" t="s">
        <v>61</v>
      </c>
      <c r="B19" t="s">
        <v>24</v>
      </c>
      <c r="C19">
        <v>3</v>
      </c>
      <c r="D19" t="s">
        <v>21</v>
      </c>
      <c r="E19" s="1">
        <v>1529.88</v>
      </c>
      <c r="F19" s="7">
        <v>0.16389999999999999</v>
      </c>
      <c r="G19" s="1">
        <f t="shared" si="0"/>
        <v>250.747332</v>
      </c>
      <c r="I19" s="31"/>
      <c r="J19" s="1"/>
    </row>
    <row r="20" spans="1:11" x14ac:dyDescent="0.3">
      <c r="A20" t="s">
        <v>61</v>
      </c>
      <c r="B20" t="s">
        <v>26</v>
      </c>
      <c r="C20">
        <v>2</v>
      </c>
      <c r="D20" t="s">
        <v>21</v>
      </c>
      <c r="E20" s="1">
        <v>1019.92</v>
      </c>
      <c r="F20" s="7">
        <v>0.16389999999999999</v>
      </c>
      <c r="G20" s="1">
        <f t="shared" si="0"/>
        <v>167.16488799999999</v>
      </c>
      <c r="I20" s="31"/>
      <c r="J20" s="1"/>
    </row>
    <row r="21" spans="1:11" x14ac:dyDescent="0.3">
      <c r="A21" t="s">
        <v>61</v>
      </c>
      <c r="B21" t="s">
        <v>28</v>
      </c>
      <c r="C21">
        <v>1</v>
      </c>
      <c r="D21" t="s">
        <v>21</v>
      </c>
      <c r="E21" s="1">
        <v>509.96</v>
      </c>
      <c r="F21" s="7">
        <v>0.16389999999999999</v>
      </c>
      <c r="G21" s="1">
        <f t="shared" si="0"/>
        <v>83.582443999999995</v>
      </c>
      <c r="I21" s="31"/>
      <c r="J21" s="1"/>
    </row>
    <row r="22" spans="1:11" x14ac:dyDescent="0.3">
      <c r="E22" s="1"/>
      <c r="F22" s="7"/>
      <c r="G22" s="1"/>
      <c r="I22" s="31"/>
      <c r="J22" s="1"/>
    </row>
    <row r="23" spans="1:11" x14ac:dyDescent="0.3">
      <c r="E23" s="1"/>
      <c r="F23" s="7"/>
      <c r="G23" s="1">
        <f>SUM(G17:G22)</f>
        <v>622.73363000000006</v>
      </c>
      <c r="I23" s="31"/>
      <c r="J23" s="1"/>
    </row>
    <row r="24" spans="1:11" x14ac:dyDescent="0.3">
      <c r="E24" s="1"/>
      <c r="F24" s="7"/>
      <c r="G24" s="1"/>
      <c r="I24" s="31"/>
      <c r="J24" s="1"/>
    </row>
    <row r="25" spans="1:11" x14ac:dyDescent="0.3">
      <c r="A25" t="s">
        <v>62</v>
      </c>
      <c r="B25" t="s">
        <v>108</v>
      </c>
      <c r="C25">
        <v>4</v>
      </c>
      <c r="D25" t="s">
        <v>21</v>
      </c>
      <c r="E25" s="1">
        <v>521.55999999999995</v>
      </c>
      <c r="F25" s="29">
        <v>0.25088700000000003</v>
      </c>
      <c r="G25" s="1">
        <f>E25*F25</f>
        <v>130.85262372</v>
      </c>
      <c r="I25" s="31"/>
      <c r="J25" s="1"/>
    </row>
    <row r="26" spans="1:11" x14ac:dyDescent="0.3">
      <c r="A26" t="s">
        <v>62</v>
      </c>
      <c r="B26" t="s">
        <v>30</v>
      </c>
      <c r="C26">
        <v>6</v>
      </c>
      <c r="D26" t="s">
        <v>21</v>
      </c>
      <c r="E26" s="1">
        <v>539.6</v>
      </c>
      <c r="F26" s="29">
        <v>0.25088700000000003</v>
      </c>
      <c r="G26" s="1">
        <f t="shared" ref="G26:G29" si="1">E26*F26</f>
        <v>135.37862520000002</v>
      </c>
      <c r="I26" s="31"/>
      <c r="J26" s="1"/>
    </row>
    <row r="27" spans="1:11" x14ac:dyDescent="0.3">
      <c r="A27" t="s">
        <v>62</v>
      </c>
      <c r="B27" t="s">
        <v>32</v>
      </c>
      <c r="C27">
        <v>12</v>
      </c>
      <c r="D27" t="s">
        <v>21</v>
      </c>
      <c r="E27" s="1">
        <v>1077.6199999999999</v>
      </c>
      <c r="F27" s="29">
        <v>0.25088700000000003</v>
      </c>
      <c r="G27" s="1">
        <f t="shared" si="1"/>
        <v>270.36084893999998</v>
      </c>
      <c r="I27" s="31"/>
      <c r="J27" s="1"/>
    </row>
    <row r="28" spans="1:11" x14ac:dyDescent="0.3">
      <c r="A28" t="s">
        <v>62</v>
      </c>
      <c r="B28" t="s">
        <v>34</v>
      </c>
      <c r="C28">
        <v>5</v>
      </c>
      <c r="D28" t="s">
        <v>21</v>
      </c>
      <c r="E28" s="1">
        <v>449.93</v>
      </c>
      <c r="F28" s="29">
        <v>0.25088700000000003</v>
      </c>
      <c r="G28" s="1">
        <f t="shared" si="1"/>
        <v>112.88158791000001</v>
      </c>
      <c r="I28" s="19"/>
      <c r="J28" s="1"/>
    </row>
    <row r="29" spans="1:11" x14ac:dyDescent="0.3">
      <c r="A29" t="s">
        <v>62</v>
      </c>
      <c r="B29" t="s">
        <v>36</v>
      </c>
      <c r="C29">
        <v>8</v>
      </c>
      <c r="D29" t="s">
        <v>21</v>
      </c>
      <c r="E29" s="1">
        <v>718.94</v>
      </c>
      <c r="F29" s="29">
        <v>0.25088700000000003</v>
      </c>
      <c r="G29" s="1">
        <f t="shared" si="1"/>
        <v>180.37269978000003</v>
      </c>
      <c r="I29" s="19"/>
      <c r="J29" s="1"/>
      <c r="K29" s="1"/>
    </row>
    <row r="30" spans="1:11" x14ac:dyDescent="0.3">
      <c r="F30" s="19"/>
      <c r="G30" s="1"/>
    </row>
    <row r="31" spans="1:11" x14ac:dyDescent="0.3">
      <c r="F31" s="19"/>
      <c r="G31" s="1">
        <f>SUM(G25:G30)</f>
        <v>829.84638555000004</v>
      </c>
    </row>
    <row r="32" spans="1:11" x14ac:dyDescent="0.3">
      <c r="F32" s="19"/>
      <c r="G32" s="1"/>
    </row>
    <row r="34" spans="7:7" x14ac:dyDescent="0.3">
      <c r="G34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25" sqref="G25"/>
    </sheetView>
  </sheetViews>
  <sheetFormatPr defaultRowHeight="15.05" x14ac:dyDescent="0.3"/>
  <cols>
    <col min="1" max="1" width="25.33203125" customWidth="1"/>
    <col min="2" max="2" width="46.77734375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22" t="s">
        <v>110</v>
      </c>
    </row>
    <row r="2" spans="1:7" x14ac:dyDescent="0.3">
      <c r="A2" s="36" t="s">
        <v>125</v>
      </c>
    </row>
    <row r="3" spans="1:7" x14ac:dyDescent="0.3">
      <c r="A3" s="25" t="s">
        <v>80</v>
      </c>
    </row>
    <row r="4" spans="1:7" x14ac:dyDescent="0.3">
      <c r="A4" s="25" t="s">
        <v>85</v>
      </c>
      <c r="E4">
        <v>13</v>
      </c>
    </row>
    <row r="5" spans="1:7" x14ac:dyDescent="0.3">
      <c r="A5" s="25" t="s">
        <v>120</v>
      </c>
      <c r="C5">
        <v>125</v>
      </c>
      <c r="D5" s="33">
        <v>0.25088700000000003</v>
      </c>
      <c r="E5" s="32">
        <f>C5*D5</f>
        <v>31.360875000000004</v>
      </c>
    </row>
    <row r="6" spans="1:7" x14ac:dyDescent="0.3">
      <c r="A6" s="25" t="s">
        <v>121</v>
      </c>
      <c r="C6">
        <v>112</v>
      </c>
      <c r="D6" s="29">
        <f>E6/C6</f>
        <v>0.16393638392857146</v>
      </c>
      <c r="E6" s="35">
        <f>E5-E4</f>
        <v>18.360875000000004</v>
      </c>
    </row>
    <row r="7" spans="1:7" x14ac:dyDescent="0.3">
      <c r="A7" s="25"/>
    </row>
    <row r="8" spans="1:7" x14ac:dyDescent="0.3">
      <c r="A8" s="25" t="s">
        <v>69</v>
      </c>
    </row>
    <row r="9" spans="1:7" x14ac:dyDescent="0.3">
      <c r="A9" s="25" t="s">
        <v>122</v>
      </c>
    </row>
    <row r="10" spans="1:7" x14ac:dyDescent="0.3">
      <c r="A10" s="25" t="s">
        <v>82</v>
      </c>
    </row>
    <row r="11" spans="1:7" x14ac:dyDescent="0.3">
      <c r="A11" s="25" t="s">
        <v>123</v>
      </c>
    </row>
    <row r="12" spans="1:7" x14ac:dyDescent="0.3">
      <c r="A12" s="25"/>
    </row>
    <row r="16" spans="1:7" x14ac:dyDescent="0.3">
      <c r="A16" t="s">
        <v>65</v>
      </c>
      <c r="B16" t="s">
        <v>12</v>
      </c>
      <c r="C16" t="s">
        <v>15</v>
      </c>
      <c r="D16" t="s">
        <v>64</v>
      </c>
      <c r="E16" t="s">
        <v>17</v>
      </c>
      <c r="G16" t="s">
        <v>63</v>
      </c>
    </row>
    <row r="17" spans="1:10" x14ac:dyDescent="0.3">
      <c r="A17" t="s">
        <v>60</v>
      </c>
      <c r="B17" t="s">
        <v>24</v>
      </c>
      <c r="C17">
        <v>1</v>
      </c>
      <c r="D17" t="s">
        <v>21</v>
      </c>
      <c r="E17">
        <v>546.15</v>
      </c>
      <c r="F17" s="29">
        <v>0.25088700000000003</v>
      </c>
      <c r="G17" s="1">
        <f>E17*F17</f>
        <v>137.02193505</v>
      </c>
      <c r="I17" s="31"/>
      <c r="J17" s="1"/>
    </row>
    <row r="18" spans="1:10" x14ac:dyDescent="0.3">
      <c r="F18" s="29"/>
      <c r="G18" s="1"/>
      <c r="I18" s="31"/>
      <c r="J18" s="1"/>
    </row>
    <row r="19" spans="1:10" x14ac:dyDescent="0.3">
      <c r="A19" t="s">
        <v>62</v>
      </c>
      <c r="B19" t="s">
        <v>30</v>
      </c>
      <c r="C19">
        <v>2</v>
      </c>
      <c r="D19" t="s">
        <v>21</v>
      </c>
      <c r="E19">
        <v>178.44</v>
      </c>
      <c r="F19" s="29">
        <v>0.25088700000000003</v>
      </c>
      <c r="G19" s="1">
        <f t="shared" ref="G19:G22" si="0">E19*F19</f>
        <v>44.768276280000002</v>
      </c>
      <c r="I19" s="31"/>
      <c r="J19" s="1"/>
    </row>
    <row r="20" spans="1:10" x14ac:dyDescent="0.3">
      <c r="A20" t="s">
        <v>62</v>
      </c>
      <c r="B20" t="s">
        <v>32</v>
      </c>
      <c r="C20">
        <v>2</v>
      </c>
      <c r="D20" t="s">
        <v>21</v>
      </c>
      <c r="E20">
        <v>178.44</v>
      </c>
      <c r="F20" s="29">
        <v>0.25088700000000003</v>
      </c>
      <c r="G20" s="1">
        <f t="shared" si="0"/>
        <v>44.768276280000002</v>
      </c>
      <c r="I20" s="31"/>
      <c r="J20" s="1"/>
    </row>
    <row r="21" spans="1:10" x14ac:dyDescent="0.3">
      <c r="A21" t="s">
        <v>62</v>
      </c>
      <c r="B21" t="s">
        <v>34</v>
      </c>
      <c r="C21">
        <v>2</v>
      </c>
      <c r="D21" t="s">
        <v>21</v>
      </c>
      <c r="E21">
        <v>178.44</v>
      </c>
      <c r="F21" s="29">
        <v>0.25088700000000003</v>
      </c>
      <c r="G21" s="1">
        <f t="shared" si="0"/>
        <v>44.768276280000002</v>
      </c>
      <c r="I21" s="31"/>
      <c r="J21" s="1"/>
    </row>
    <row r="22" spans="1:10" x14ac:dyDescent="0.3">
      <c r="A22" t="s">
        <v>62</v>
      </c>
      <c r="B22" t="s">
        <v>36</v>
      </c>
      <c r="C22">
        <v>2</v>
      </c>
      <c r="D22" t="s">
        <v>21</v>
      </c>
      <c r="E22">
        <v>178.44</v>
      </c>
      <c r="F22" s="29">
        <v>0.25088700000000003</v>
      </c>
      <c r="G22" s="1">
        <f t="shared" si="0"/>
        <v>44.768276280000002</v>
      </c>
      <c r="I22" s="31"/>
      <c r="J22" s="1"/>
    </row>
    <row r="23" spans="1:10" x14ac:dyDescent="0.3">
      <c r="E23" s="1"/>
      <c r="F23" s="7"/>
      <c r="G23" s="1"/>
      <c r="I23" s="31"/>
      <c r="J23" s="1"/>
    </row>
    <row r="24" spans="1:10" x14ac:dyDescent="0.3">
      <c r="E24" s="1"/>
      <c r="F24" s="7"/>
      <c r="G24" s="1">
        <f>SUM(G19:G23)</f>
        <v>179.07310512000001</v>
      </c>
      <c r="I24" s="31"/>
      <c r="J24" s="1"/>
    </row>
    <row r="25" spans="1:10" x14ac:dyDescent="0.3">
      <c r="F25" s="19"/>
      <c r="G25" s="1"/>
    </row>
    <row r="27" spans="1:10" x14ac:dyDescent="0.3">
      <c r="G27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"/>
  <sheetViews>
    <sheetView topLeftCell="A4" workbookViewId="0">
      <selection activeCell="A5" sqref="A5:H9"/>
    </sheetView>
  </sheetViews>
  <sheetFormatPr defaultRowHeight="15.05" x14ac:dyDescent="0.3"/>
  <cols>
    <col min="1" max="1" width="15.109375" bestFit="1" customWidth="1"/>
    <col min="2" max="2" width="24.44140625" customWidth="1"/>
  </cols>
  <sheetData>
    <row r="4" spans="1:8" x14ac:dyDescent="0.3">
      <c r="A4" t="s">
        <v>65</v>
      </c>
      <c r="B4" t="s">
        <v>12</v>
      </c>
      <c r="C4" t="s">
        <v>15</v>
      </c>
      <c r="D4" t="s">
        <v>64</v>
      </c>
      <c r="E4" t="s">
        <v>17</v>
      </c>
      <c r="F4" t="s">
        <v>124</v>
      </c>
      <c r="G4" t="s">
        <v>72</v>
      </c>
      <c r="H4" t="s">
        <v>63</v>
      </c>
    </row>
    <row r="5" spans="1:8" x14ac:dyDescent="0.3">
      <c r="A5" t="s">
        <v>60</v>
      </c>
      <c r="B5" t="s">
        <v>24</v>
      </c>
      <c r="C5">
        <v>1</v>
      </c>
      <c r="D5" t="s">
        <v>21</v>
      </c>
      <c r="E5">
        <v>546.15</v>
      </c>
      <c r="F5">
        <v>569.15</v>
      </c>
      <c r="G5">
        <v>-23</v>
      </c>
      <c r="H5">
        <v>-4.2111999999999998</v>
      </c>
    </row>
    <row r="6" spans="1:8" x14ac:dyDescent="0.3">
      <c r="A6" t="s">
        <v>62</v>
      </c>
      <c r="B6" t="s">
        <v>30</v>
      </c>
      <c r="C6">
        <v>2</v>
      </c>
      <c r="D6" t="s">
        <v>21</v>
      </c>
      <c r="E6">
        <v>178.44</v>
      </c>
      <c r="F6">
        <v>176.3</v>
      </c>
      <c r="G6">
        <v>2.14</v>
      </c>
      <c r="H6">
        <v>1.1992</v>
      </c>
    </row>
    <row r="7" spans="1:8" x14ac:dyDescent="0.3">
      <c r="A7" t="s">
        <v>62</v>
      </c>
      <c r="B7" t="s">
        <v>32</v>
      </c>
      <c r="C7">
        <v>2</v>
      </c>
      <c r="D7" t="s">
        <v>21</v>
      </c>
      <c r="E7">
        <v>178.44</v>
      </c>
      <c r="F7">
        <v>176.3</v>
      </c>
      <c r="G7">
        <v>2.14</v>
      </c>
      <c r="H7">
        <v>1.1992</v>
      </c>
    </row>
    <row r="8" spans="1:8" x14ac:dyDescent="0.3">
      <c r="A8" t="s">
        <v>62</v>
      </c>
      <c r="B8" t="s">
        <v>34</v>
      </c>
      <c r="C8">
        <v>2</v>
      </c>
      <c r="D8" t="s">
        <v>21</v>
      </c>
      <c r="E8">
        <v>178.44</v>
      </c>
      <c r="F8">
        <v>176.3</v>
      </c>
      <c r="G8">
        <v>2.14</v>
      </c>
      <c r="H8">
        <v>1.1992</v>
      </c>
    </row>
    <row r="9" spans="1:8" x14ac:dyDescent="0.3">
      <c r="A9" t="s">
        <v>62</v>
      </c>
      <c r="B9" t="s">
        <v>36</v>
      </c>
      <c r="C9">
        <v>2</v>
      </c>
      <c r="D9" t="s">
        <v>21</v>
      </c>
      <c r="E9">
        <v>178.44</v>
      </c>
      <c r="F9">
        <v>176.3</v>
      </c>
      <c r="G9">
        <v>2.14</v>
      </c>
      <c r="H9">
        <v>1.1992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Arkusz1</vt:lpstr>
      <vt:lpstr>Zakup-2020</vt:lpstr>
      <vt:lpstr>Sp. VI</vt:lpstr>
      <vt:lpstr>Sp. VII-VIII</vt:lpstr>
      <vt:lpstr>Sp. IX</vt:lpstr>
      <vt:lpstr>Sp. X</vt:lpstr>
      <vt:lpstr>Sp. XI</vt:lpstr>
      <vt:lpstr>Sp. XII</vt:lpstr>
      <vt:lpstr>Arkusz2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2020-08-25T12:25:58Z</dcterms:created>
  <dcterms:modified xsi:type="dcterms:W3CDTF">2021-01-04T12:47:12Z</dcterms:modified>
</cp:coreProperties>
</file>